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sporteth\docs\"/>
    </mc:Choice>
  </mc:AlternateContent>
  <xr:revisionPtr revIDLastSave="0" documentId="13_ncr:1_{9023BC2A-4171-4EEC-B55A-58CC9E9662DE}" xr6:coauthVersionLast="47" xr6:coauthVersionMax="47" xr10:uidLastSave="{00000000-0000-0000-0000-000000000000}"/>
  <bookViews>
    <workbookView xWindow="28680" yWindow="-225" windowWidth="29040" windowHeight="15720" activeTab="3" xr2:uid="{0748265C-7A48-431E-9AAA-0F6F4807C886}"/>
  </bookViews>
  <sheets>
    <sheet name="Sheet1" sheetId="10" r:id="rId1"/>
    <sheet name="Raw" sheetId="1" r:id="rId2"/>
    <sheet name="process0" sheetId="5" r:id="rId3"/>
    <sheet name="Sheet2" sheetId="11" r:id="rId4"/>
  </sheets>
  <externalReferences>
    <externalReference r:id="rId5"/>
  </externalReferences>
  <calcPr calcId="191029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11" l="1"/>
  <c r="E37" i="11"/>
  <c r="F37" i="11"/>
  <c r="F36" i="11"/>
  <c r="P200" i="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2" i="11"/>
  <c r="K3" i="11"/>
  <c r="L3" i="11"/>
  <c r="M3" i="11"/>
  <c r="K4" i="11"/>
  <c r="L4" i="11"/>
  <c r="M4" i="11"/>
  <c r="K5" i="11"/>
  <c r="L5" i="11"/>
  <c r="M5" i="11"/>
  <c r="K6" i="11"/>
  <c r="L6" i="11"/>
  <c r="M6" i="11"/>
  <c r="K7" i="11"/>
  <c r="L7" i="11"/>
  <c r="M7" i="11"/>
  <c r="K8" i="11"/>
  <c r="L8" i="11"/>
  <c r="M8" i="11"/>
  <c r="K9" i="11"/>
  <c r="L9" i="11"/>
  <c r="M9" i="11"/>
  <c r="K10" i="11"/>
  <c r="L10" i="11"/>
  <c r="M10" i="11"/>
  <c r="K11" i="11"/>
  <c r="L11" i="11"/>
  <c r="M11" i="11"/>
  <c r="K12" i="11"/>
  <c r="L12" i="11"/>
  <c r="M12" i="11"/>
  <c r="K13" i="11"/>
  <c r="L13" i="11"/>
  <c r="M13" i="11"/>
  <c r="K14" i="11"/>
  <c r="L14" i="11"/>
  <c r="M14" i="11"/>
  <c r="K15" i="11"/>
  <c r="L15" i="11"/>
  <c r="M15" i="11"/>
  <c r="K16" i="11"/>
  <c r="L16" i="11"/>
  <c r="M16" i="11"/>
  <c r="K17" i="11"/>
  <c r="L17" i="11"/>
  <c r="M17" i="11"/>
  <c r="K18" i="11"/>
  <c r="L18" i="11"/>
  <c r="M18" i="11"/>
  <c r="K19" i="11"/>
  <c r="L19" i="11"/>
  <c r="M19" i="11"/>
  <c r="K20" i="11"/>
  <c r="L20" i="11"/>
  <c r="M20" i="11"/>
  <c r="K21" i="11"/>
  <c r="L21" i="11"/>
  <c r="M21" i="11"/>
  <c r="K22" i="11"/>
  <c r="L22" i="11"/>
  <c r="M22" i="11"/>
  <c r="K23" i="11"/>
  <c r="L23" i="11"/>
  <c r="M23" i="11"/>
  <c r="K24" i="11"/>
  <c r="L24" i="11"/>
  <c r="M24" i="11"/>
  <c r="K25" i="11"/>
  <c r="L25" i="11"/>
  <c r="M25" i="11"/>
  <c r="K26" i="11"/>
  <c r="L26" i="11"/>
  <c r="M26" i="11"/>
  <c r="K27" i="11"/>
  <c r="L27" i="11"/>
  <c r="M27" i="11"/>
  <c r="K28" i="11"/>
  <c r="L28" i="11"/>
  <c r="M28" i="11"/>
  <c r="K29" i="11"/>
  <c r="L29" i="11"/>
  <c r="M29" i="11"/>
  <c r="K30" i="11"/>
  <c r="L30" i="11"/>
  <c r="M30" i="11"/>
  <c r="K31" i="11"/>
  <c r="L31" i="11"/>
  <c r="M31" i="11"/>
  <c r="K32" i="11"/>
  <c r="L32" i="11"/>
  <c r="M32" i="11"/>
  <c r="L2" i="11"/>
  <c r="M2" i="11"/>
  <c r="K2" i="11"/>
  <c r="K33" i="11"/>
  <c r="B3" i="11" a="1"/>
  <c r="B9" i="11" a="1"/>
  <c r="B15" i="11" a="1"/>
  <c r="B21" i="11" a="1"/>
  <c r="B27" i="11" a="1"/>
  <c r="B4" i="11" a="1"/>
  <c r="B10" i="11" a="1"/>
  <c r="B16" i="11" a="1"/>
  <c r="B22" i="11" a="1"/>
  <c r="B28" i="11" a="1"/>
  <c r="B5" i="11" a="1"/>
  <c r="B11" i="11" a="1"/>
  <c r="B17" i="11" a="1"/>
  <c r="B23" i="11" a="1"/>
  <c r="B29" i="11" a="1"/>
  <c r="B6" i="11" a="1"/>
  <c r="B12" i="11" a="1"/>
  <c r="B18" i="11" a="1"/>
  <c r="B24" i="11" a="1"/>
  <c r="B30" i="11" a="1"/>
  <c r="B7" i="11" a="1"/>
  <c r="B13" i="11" a="1"/>
  <c r="B19" i="11" a="1"/>
  <c r="B25" i="11" a="1"/>
  <c r="B31" i="11" a="1"/>
  <c r="B8" i="11" a="1"/>
  <c r="B14" i="11" a="1"/>
  <c r="B20" i="11" a="1"/>
  <c r="B26" i="11" a="1"/>
  <c r="B32" i="11" a="1"/>
  <c r="B2" i="11" a="1"/>
  <c r="B32" i="11" l="1"/>
  <c r="B26" i="11"/>
  <c r="B20" i="11"/>
  <c r="B14" i="11"/>
  <c r="B8" i="11"/>
  <c r="B31" i="11"/>
  <c r="B25" i="11"/>
  <c r="B19" i="11"/>
  <c r="B13" i="11"/>
  <c r="B7" i="11"/>
  <c r="B30" i="11"/>
  <c r="B24" i="11"/>
  <c r="B18" i="11"/>
  <c r="B12" i="11"/>
  <c r="B6" i="11"/>
  <c r="B29" i="11"/>
  <c r="B23" i="11"/>
  <c r="B17" i="11"/>
  <c r="B11" i="11"/>
  <c r="B5" i="11"/>
  <c r="B28" i="11"/>
  <c r="B22" i="11"/>
  <c r="B16" i="11"/>
  <c r="B10" i="11"/>
  <c r="B4" i="11"/>
  <c r="B27" i="11"/>
  <c r="B21" i="11"/>
  <c r="B15" i="11"/>
  <c r="B9" i="11"/>
  <c r="B3" i="11"/>
  <c r="B2" i="11"/>
  <c r="S2" i="11" l="1"/>
  <c r="H3" i="11" l="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2" i="11"/>
  <c r="T3" i="11"/>
  <c r="T4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2" i="11"/>
  <c r="S3" i="11"/>
  <c r="S4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P36" i="5"/>
  <c r="G36" i="5"/>
  <c r="H36" i="5"/>
  <c r="I36" i="5" a="1"/>
  <c r="I36" i="5" s="1"/>
  <c r="B36" i="5" s="1"/>
  <c r="J36" i="5" a="1"/>
  <c r="J36" i="5" s="1"/>
  <c r="I5" i="5" a="1"/>
  <c r="I5" i="5" s="1"/>
  <c r="J5" i="5" a="1"/>
  <c r="J5" i="5" s="1"/>
  <c r="I6" i="5" a="1"/>
  <c r="I6" i="5" s="1"/>
  <c r="J6" i="5" a="1"/>
  <c r="J6" i="5" s="1"/>
  <c r="I7" i="5" a="1"/>
  <c r="I7" i="5" s="1"/>
  <c r="J7" i="5" a="1"/>
  <c r="J7" i="5" s="1"/>
  <c r="I8" i="5" a="1"/>
  <c r="I8" i="5" s="1"/>
  <c r="J8" i="5" a="1"/>
  <c r="J8" i="5" s="1"/>
  <c r="I9" i="5" a="1"/>
  <c r="I9" i="5" s="1"/>
  <c r="J9" i="5" a="1"/>
  <c r="J9" i="5" s="1"/>
  <c r="I10" i="5" a="1"/>
  <c r="I10" i="5" s="1"/>
  <c r="J10" i="5" a="1"/>
  <c r="J10" i="5" s="1"/>
  <c r="I11" i="5" a="1"/>
  <c r="I11" i="5" s="1"/>
  <c r="J11" i="5" a="1"/>
  <c r="J11" i="5" s="1"/>
  <c r="I12" i="5" a="1"/>
  <c r="I12" i="5" s="1"/>
  <c r="J12" i="5" a="1"/>
  <c r="J12" i="5" s="1"/>
  <c r="I13" i="5" a="1"/>
  <c r="I13" i="5" s="1"/>
  <c r="J13" i="5" a="1"/>
  <c r="J13" i="5" s="1"/>
  <c r="I14" i="5" a="1"/>
  <c r="I14" i="5" s="1"/>
  <c r="J14" i="5" a="1"/>
  <c r="J14" i="5" s="1"/>
  <c r="I15" i="5" a="1"/>
  <c r="I15" i="5" s="1"/>
  <c r="J15" i="5" a="1"/>
  <c r="J15" i="5" s="1"/>
  <c r="I16" i="5" a="1"/>
  <c r="I16" i="5" s="1"/>
  <c r="J16" i="5" a="1"/>
  <c r="J16" i="5" s="1"/>
  <c r="I17" i="5" a="1"/>
  <c r="I17" i="5" s="1"/>
  <c r="J17" i="5" a="1"/>
  <c r="J17" i="5" s="1"/>
  <c r="I18" i="5" a="1"/>
  <c r="I18" i="5" s="1"/>
  <c r="J18" i="5" a="1"/>
  <c r="J18" i="5" s="1"/>
  <c r="I19" i="5" a="1"/>
  <c r="I19" i="5" s="1"/>
  <c r="J19" i="5" a="1"/>
  <c r="J19" i="5" s="1"/>
  <c r="I20" i="5" a="1"/>
  <c r="I20" i="5" s="1"/>
  <c r="J20" i="5" a="1"/>
  <c r="J20" i="5" s="1"/>
  <c r="I21" i="5" a="1"/>
  <c r="I21" i="5" s="1"/>
  <c r="J21" i="5" a="1"/>
  <c r="J21" i="5" s="1"/>
  <c r="I22" i="5" a="1"/>
  <c r="I22" i="5" s="1"/>
  <c r="J22" i="5" a="1"/>
  <c r="J22" i="5" s="1"/>
  <c r="I23" i="5" a="1"/>
  <c r="I23" i="5" s="1"/>
  <c r="J23" i="5" a="1"/>
  <c r="J23" i="5" s="1"/>
  <c r="I24" i="5" a="1"/>
  <c r="I24" i="5" s="1"/>
  <c r="J24" i="5" a="1"/>
  <c r="J24" i="5" s="1"/>
  <c r="I25" i="5" a="1"/>
  <c r="I25" i="5" s="1"/>
  <c r="J25" i="5" a="1"/>
  <c r="J25" i="5" s="1"/>
  <c r="I26" i="5" a="1"/>
  <c r="I26" i="5" s="1"/>
  <c r="J26" i="5" a="1"/>
  <c r="J26" i="5" s="1"/>
  <c r="I27" i="5" a="1"/>
  <c r="I27" i="5" s="1"/>
  <c r="J27" i="5" a="1"/>
  <c r="J27" i="5" s="1"/>
  <c r="I28" i="5" a="1"/>
  <c r="I28" i="5" s="1"/>
  <c r="J28" i="5" a="1"/>
  <c r="J28" i="5" s="1"/>
  <c r="I29" i="5" a="1"/>
  <c r="I29" i="5" s="1"/>
  <c r="J29" i="5" a="1"/>
  <c r="J29" i="5" s="1"/>
  <c r="I30" i="5" a="1"/>
  <c r="I30" i="5" s="1"/>
  <c r="J30" i="5" a="1"/>
  <c r="J30" i="5" s="1"/>
  <c r="I31" i="5" a="1"/>
  <c r="I31" i="5" s="1"/>
  <c r="J31" i="5" a="1"/>
  <c r="J31" i="5" s="1"/>
  <c r="I32" i="5" a="1"/>
  <c r="I32" i="5" s="1"/>
  <c r="K32" i="5" s="1"/>
  <c r="J32" i="5" a="1"/>
  <c r="J32" i="5" s="1"/>
  <c r="I33" i="5" a="1"/>
  <c r="I33" i="5" s="1"/>
  <c r="K33" i="5" s="1"/>
  <c r="J33" i="5" a="1"/>
  <c r="J33" i="5" s="1"/>
  <c r="I34" i="5" a="1"/>
  <c r="I34" i="5" s="1"/>
  <c r="K34" i="5" s="1"/>
  <c r="J34" i="5" a="1"/>
  <c r="J34" i="5" s="1"/>
  <c r="I35" i="5" a="1"/>
  <c r="I35" i="5" s="1"/>
  <c r="K35" i="5" s="1"/>
  <c r="J35" i="5" a="1"/>
  <c r="J35" i="5" s="1"/>
  <c r="J4" i="5" a="1"/>
  <c r="J4" i="5" s="1"/>
  <c r="I4" i="5" a="1"/>
  <c r="I4" i="5" s="1"/>
  <c r="Q5" i="1"/>
  <c r="R5" i="1"/>
  <c r="Q6" i="1"/>
  <c r="R6" i="1" s="1"/>
  <c r="Q7" i="1"/>
  <c r="R7" i="1" s="1"/>
  <c r="Q8" i="1"/>
  <c r="R8" i="1" s="1"/>
  <c r="Q9" i="1"/>
  <c r="R9" i="1" s="1"/>
  <c r="Q10" i="1"/>
  <c r="R10" i="1" s="1"/>
  <c r="Q11" i="1"/>
  <c r="R11" i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/>
  <c r="Q18" i="1"/>
  <c r="R18" i="1" s="1"/>
  <c r="Q19" i="1"/>
  <c r="R19" i="1" s="1"/>
  <c r="Q20" i="1"/>
  <c r="R20" i="1" s="1"/>
  <c r="Q21" i="1"/>
  <c r="R21" i="1" s="1"/>
  <c r="Q22" i="1"/>
  <c r="R22" i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62" i="1"/>
  <c r="R62" i="1" s="1"/>
  <c r="Q63" i="1"/>
  <c r="R63" i="1" s="1"/>
  <c r="Q64" i="1"/>
  <c r="R64" i="1" s="1"/>
  <c r="Q65" i="1"/>
  <c r="R65" i="1" s="1"/>
  <c r="Q66" i="1"/>
  <c r="R66" i="1" s="1"/>
  <c r="Q67" i="1"/>
  <c r="R67" i="1" s="1"/>
  <c r="Q68" i="1"/>
  <c r="R68" i="1" s="1"/>
  <c r="Q69" i="1"/>
  <c r="R69" i="1" s="1"/>
  <c r="Q70" i="1"/>
  <c r="R70" i="1" s="1"/>
  <c r="Q71" i="1"/>
  <c r="R71" i="1" s="1"/>
  <c r="Q72" i="1"/>
  <c r="R72" i="1" s="1"/>
  <c r="Q73" i="1"/>
  <c r="R73" i="1" s="1"/>
  <c r="Q74" i="1"/>
  <c r="R74" i="1" s="1"/>
  <c r="Q75" i="1"/>
  <c r="R75" i="1" s="1"/>
  <c r="Q76" i="1"/>
  <c r="R76" i="1"/>
  <c r="Q77" i="1"/>
  <c r="R77" i="1" s="1"/>
  <c r="Q78" i="1"/>
  <c r="R78" i="1" s="1"/>
  <c r="Q79" i="1"/>
  <c r="R79" i="1" s="1"/>
  <c r="Q80" i="1"/>
  <c r="R80" i="1" s="1"/>
  <c r="Q81" i="1"/>
  <c r="R81" i="1" s="1"/>
  <c r="Q82" i="1"/>
  <c r="R82" i="1"/>
  <c r="Q83" i="1"/>
  <c r="R83" i="1" s="1"/>
  <c r="Q84" i="1"/>
  <c r="R84" i="1" s="1"/>
  <c r="Q85" i="1"/>
  <c r="R85" i="1" s="1"/>
  <c r="Q86" i="1"/>
  <c r="R86" i="1" s="1"/>
  <c r="Q87" i="1"/>
  <c r="R87" i="1" s="1"/>
  <c r="Q88" i="1"/>
  <c r="R88" i="1"/>
  <c r="Q89" i="1"/>
  <c r="R89" i="1" s="1"/>
  <c r="Q90" i="1"/>
  <c r="R90" i="1" s="1"/>
  <c r="Q91" i="1"/>
  <c r="R91" i="1" s="1"/>
  <c r="Q92" i="1"/>
  <c r="R92" i="1" s="1"/>
  <c r="Q93" i="1"/>
  <c r="R93" i="1" s="1"/>
  <c r="Q94" i="1"/>
  <c r="R94" i="1"/>
  <c r="Q95" i="1"/>
  <c r="R95" i="1" s="1"/>
  <c r="Q96" i="1"/>
  <c r="R96" i="1" s="1"/>
  <c r="Q97" i="1"/>
  <c r="R97" i="1" s="1"/>
  <c r="Q98" i="1"/>
  <c r="R98" i="1" s="1"/>
  <c r="Q99" i="1"/>
  <c r="R99" i="1" s="1"/>
  <c r="Q100" i="1"/>
  <c r="R100" i="1"/>
  <c r="Q101" i="1"/>
  <c r="R101" i="1" s="1"/>
  <c r="Q102" i="1"/>
  <c r="R102" i="1" s="1"/>
  <c r="Q103" i="1"/>
  <c r="R103" i="1" s="1"/>
  <c r="Q104" i="1"/>
  <c r="R104" i="1" s="1"/>
  <c r="Q105" i="1"/>
  <c r="R105" i="1" s="1"/>
  <c r="Q106" i="1"/>
  <c r="R106" i="1"/>
  <c r="Q107" i="1"/>
  <c r="R107" i="1" s="1"/>
  <c r="Q108" i="1"/>
  <c r="R108" i="1" s="1"/>
  <c r="Q109" i="1"/>
  <c r="R109" i="1" s="1"/>
  <c r="Q110" i="1"/>
  <c r="R110" i="1" s="1"/>
  <c r="Q111" i="1"/>
  <c r="R111" i="1" s="1"/>
  <c r="Q112" i="1"/>
  <c r="R112" i="1"/>
  <c r="Q113" i="1"/>
  <c r="R113" i="1" s="1"/>
  <c r="Q114" i="1"/>
  <c r="R114" i="1" s="1"/>
  <c r="Q115" i="1"/>
  <c r="R115" i="1" s="1"/>
  <c r="Q116" i="1"/>
  <c r="R116" i="1" s="1"/>
  <c r="Q117" i="1"/>
  <c r="R117" i="1" s="1"/>
  <c r="Q118" i="1"/>
  <c r="R118" i="1"/>
  <c r="Q119" i="1"/>
  <c r="R119" i="1" s="1"/>
  <c r="Q120" i="1"/>
  <c r="R120" i="1" s="1"/>
  <c r="Q121" i="1"/>
  <c r="R121" i="1" s="1"/>
  <c r="Q122" i="1"/>
  <c r="R122" i="1" s="1"/>
  <c r="Q123" i="1"/>
  <c r="R123" i="1" s="1"/>
  <c r="Q124" i="1"/>
  <c r="R124" i="1" s="1"/>
  <c r="Q125" i="1"/>
  <c r="R125" i="1" s="1"/>
  <c r="Q126" i="1"/>
  <c r="R126" i="1" s="1"/>
  <c r="Q127" i="1"/>
  <c r="R127" i="1" s="1"/>
  <c r="Q128" i="1"/>
  <c r="R128" i="1" s="1"/>
  <c r="Q129" i="1"/>
  <c r="R129" i="1" s="1"/>
  <c r="Q130" i="1"/>
  <c r="R130" i="1"/>
  <c r="Q131" i="1"/>
  <c r="R131" i="1" s="1"/>
  <c r="Q132" i="1"/>
  <c r="R132" i="1" s="1"/>
  <c r="Q133" i="1"/>
  <c r="R133" i="1" s="1"/>
  <c r="Q134" i="1"/>
  <c r="R134" i="1" s="1"/>
  <c r="Q135" i="1"/>
  <c r="R135" i="1" s="1"/>
  <c r="Q136" i="1"/>
  <c r="R136" i="1"/>
  <c r="Q137" i="1"/>
  <c r="R137" i="1" s="1"/>
  <c r="Q138" i="1"/>
  <c r="R138" i="1" s="1"/>
  <c r="Q139" i="1"/>
  <c r="R139" i="1" s="1"/>
  <c r="Q140" i="1"/>
  <c r="R140" i="1" s="1"/>
  <c r="Q141" i="1"/>
  <c r="R141" i="1" s="1"/>
  <c r="Q142" i="1"/>
  <c r="R142" i="1" s="1"/>
  <c r="Q143" i="1"/>
  <c r="R143" i="1" s="1"/>
  <c r="Q144" i="1"/>
  <c r="R144" i="1" s="1"/>
  <c r="Q145" i="1"/>
  <c r="R145" i="1" s="1"/>
  <c r="Q146" i="1"/>
  <c r="R146" i="1" s="1"/>
  <c r="Q147" i="1"/>
  <c r="R147" i="1" s="1"/>
  <c r="Q148" i="1"/>
  <c r="R148" i="1"/>
  <c r="Q149" i="1"/>
  <c r="R149" i="1" s="1"/>
  <c r="Q150" i="1"/>
  <c r="R150" i="1" s="1"/>
  <c r="Q151" i="1"/>
  <c r="R151" i="1" s="1"/>
  <c r="Q152" i="1"/>
  <c r="R152" i="1" s="1"/>
  <c r="Q153" i="1"/>
  <c r="R153" i="1" s="1"/>
  <c r="Q154" i="1"/>
  <c r="R154" i="1"/>
  <c r="Q155" i="1"/>
  <c r="R155" i="1" s="1"/>
  <c r="Q156" i="1"/>
  <c r="R156" i="1" s="1"/>
  <c r="Q157" i="1"/>
  <c r="R157" i="1" s="1"/>
  <c r="Q158" i="1"/>
  <c r="R158" i="1" s="1"/>
  <c r="Q159" i="1"/>
  <c r="R159" i="1" s="1"/>
  <c r="Q160" i="1"/>
  <c r="R160" i="1" s="1"/>
  <c r="Q161" i="1"/>
  <c r="R161" i="1" s="1"/>
  <c r="Q162" i="1"/>
  <c r="R162" i="1" s="1"/>
  <c r="Q163" i="1"/>
  <c r="R163" i="1" s="1"/>
  <c r="Q164" i="1"/>
  <c r="R164" i="1" s="1"/>
  <c r="Q165" i="1"/>
  <c r="R165" i="1" s="1"/>
  <c r="Q166" i="1"/>
  <c r="R166" i="1"/>
  <c r="Q167" i="1"/>
  <c r="R167" i="1" s="1"/>
  <c r="Q168" i="1"/>
  <c r="R168" i="1" s="1"/>
  <c r="Q169" i="1"/>
  <c r="R169" i="1" s="1"/>
  <c r="Q170" i="1"/>
  <c r="R170" i="1" s="1"/>
  <c r="Q171" i="1"/>
  <c r="R171" i="1" s="1"/>
  <c r="Q172" i="1"/>
  <c r="R172" i="1"/>
  <c r="Q173" i="1"/>
  <c r="R173" i="1" s="1"/>
  <c r="Q174" i="1"/>
  <c r="R174" i="1" s="1"/>
  <c r="Q175" i="1"/>
  <c r="R175" i="1" s="1"/>
  <c r="Q176" i="1"/>
  <c r="R176" i="1" s="1"/>
  <c r="Q177" i="1"/>
  <c r="R177" i="1" s="1"/>
  <c r="Q178" i="1"/>
  <c r="R178" i="1" s="1"/>
  <c r="Q179" i="1"/>
  <c r="R179" i="1" s="1"/>
  <c r="Q180" i="1"/>
  <c r="R180" i="1" s="1"/>
  <c r="Q181" i="1"/>
  <c r="R181" i="1" s="1"/>
  <c r="Q182" i="1"/>
  <c r="R182" i="1" s="1"/>
  <c r="Q183" i="1"/>
  <c r="R183" i="1" s="1"/>
  <c r="Q184" i="1"/>
  <c r="R184" i="1"/>
  <c r="Q185" i="1"/>
  <c r="R185" i="1" s="1"/>
  <c r="Q186" i="1"/>
  <c r="R186" i="1" s="1"/>
  <c r="Q187" i="1"/>
  <c r="R187" i="1" s="1"/>
  <c r="Q188" i="1"/>
  <c r="R188" i="1" s="1"/>
  <c r="Q189" i="1"/>
  <c r="R189" i="1" s="1"/>
  <c r="Q190" i="1"/>
  <c r="R190" i="1"/>
  <c r="Q191" i="1"/>
  <c r="R191" i="1" s="1"/>
  <c r="Q192" i="1"/>
  <c r="R192" i="1" s="1"/>
  <c r="Q193" i="1"/>
  <c r="R193" i="1" s="1"/>
  <c r="Q194" i="1"/>
  <c r="R194" i="1" s="1"/>
  <c r="Q195" i="1"/>
  <c r="R195" i="1" s="1"/>
  <c r="Q196" i="1"/>
  <c r="R196" i="1" s="1"/>
  <c r="Q200" i="1"/>
  <c r="R200" i="1" s="1"/>
  <c r="Q201" i="1"/>
  <c r="R201" i="1" s="1"/>
  <c r="Q197" i="1"/>
  <c r="R197" i="1" s="1"/>
  <c r="Q198" i="1"/>
  <c r="R198" i="1" s="1"/>
  <c r="Q202" i="1"/>
  <c r="R202" i="1" s="1"/>
  <c r="Q203" i="1"/>
  <c r="R203" i="1" s="1"/>
  <c r="Q204" i="1"/>
  <c r="R204" i="1" s="1"/>
  <c r="Q205" i="1"/>
  <c r="R205" i="1" s="1"/>
  <c r="Q206" i="1"/>
  <c r="R206" i="1" s="1"/>
  <c r="Q199" i="1"/>
  <c r="R199" i="1" s="1"/>
  <c r="Q207" i="1"/>
  <c r="R207" i="1" s="1"/>
  <c r="Q208" i="1"/>
  <c r="R208" i="1" s="1"/>
  <c r="Q209" i="1"/>
  <c r="R209" i="1" s="1"/>
  <c r="Q210" i="1"/>
  <c r="R210" i="1" s="1"/>
  <c r="Q211" i="1"/>
  <c r="R211" i="1" s="1"/>
  <c r="Q212" i="1"/>
  <c r="R212" i="1" s="1"/>
  <c r="Q213" i="1"/>
  <c r="R213" i="1" s="1"/>
  <c r="Q214" i="1"/>
  <c r="R214" i="1" s="1"/>
  <c r="Q215" i="1"/>
  <c r="R215" i="1" s="1"/>
  <c r="Q216" i="1"/>
  <c r="R216" i="1" s="1"/>
  <c r="Q217" i="1"/>
  <c r="R217" i="1" s="1"/>
  <c r="Q218" i="1"/>
  <c r="R218" i="1" s="1"/>
  <c r="Q219" i="1"/>
  <c r="R219" i="1" s="1"/>
  <c r="Q220" i="1"/>
  <c r="R220" i="1"/>
  <c r="Q221" i="1"/>
  <c r="R221" i="1" s="1"/>
  <c r="Q222" i="1"/>
  <c r="R222" i="1" s="1"/>
  <c r="Q223" i="1"/>
  <c r="R223" i="1" s="1"/>
  <c r="Q224" i="1"/>
  <c r="R224" i="1" s="1"/>
  <c r="Q225" i="1"/>
  <c r="R225" i="1" s="1"/>
  <c r="Q226" i="1"/>
  <c r="R226" i="1" s="1"/>
  <c r="Q227" i="1"/>
  <c r="R227" i="1" s="1"/>
  <c r="Q228" i="1"/>
  <c r="R228" i="1" s="1"/>
  <c r="Q229" i="1"/>
  <c r="R229" i="1" s="1"/>
  <c r="Q230" i="1"/>
  <c r="R230" i="1" s="1"/>
  <c r="Q231" i="1"/>
  <c r="R231" i="1" s="1"/>
  <c r="Q232" i="1"/>
  <c r="R232" i="1" s="1"/>
  <c r="Q233" i="1"/>
  <c r="R233" i="1" s="1"/>
  <c r="Q234" i="1"/>
  <c r="R234" i="1" s="1"/>
  <c r="Q235" i="1"/>
  <c r="R235" i="1" s="1"/>
  <c r="Q236" i="1"/>
  <c r="R236" i="1" s="1"/>
  <c r="Q237" i="1"/>
  <c r="R237" i="1" s="1"/>
  <c r="Q238" i="1"/>
  <c r="R238" i="1"/>
  <c r="Q239" i="1"/>
  <c r="R239" i="1" s="1"/>
  <c r="Q240" i="1"/>
  <c r="R240" i="1" s="1"/>
  <c r="Q241" i="1"/>
  <c r="R241" i="1" s="1"/>
  <c r="Q242" i="1"/>
  <c r="R242" i="1" s="1"/>
  <c r="Q243" i="1"/>
  <c r="R243" i="1" s="1"/>
  <c r="Q244" i="1"/>
  <c r="R244" i="1" s="1"/>
  <c r="Q245" i="1"/>
  <c r="R245" i="1" s="1"/>
  <c r="Q246" i="1"/>
  <c r="R246" i="1" s="1"/>
  <c r="Q247" i="1"/>
  <c r="R247" i="1" s="1"/>
  <c r="Q248" i="1"/>
  <c r="R248" i="1" s="1"/>
  <c r="Q249" i="1"/>
  <c r="R249" i="1" s="1"/>
  <c r="Q250" i="1"/>
  <c r="R250" i="1" s="1"/>
  <c r="Q251" i="1"/>
  <c r="R251" i="1" s="1"/>
  <c r="Q252" i="1"/>
  <c r="R252" i="1" s="1"/>
  <c r="Q253" i="1"/>
  <c r="R253" i="1" s="1"/>
  <c r="Q254" i="1"/>
  <c r="R254" i="1" s="1"/>
  <c r="Q255" i="1"/>
  <c r="R255" i="1" s="1"/>
  <c r="Q256" i="1"/>
  <c r="R256" i="1"/>
  <c r="Q257" i="1"/>
  <c r="R257" i="1" s="1"/>
  <c r="Q258" i="1"/>
  <c r="R258" i="1" s="1"/>
  <c r="Q259" i="1"/>
  <c r="R259" i="1" s="1"/>
  <c r="Q260" i="1"/>
  <c r="R260" i="1" s="1"/>
  <c r="Q261" i="1"/>
  <c r="R261" i="1" s="1"/>
  <c r="Q262" i="1"/>
  <c r="R262" i="1" s="1"/>
  <c r="Q263" i="1"/>
  <c r="R263" i="1" s="1"/>
  <c r="Q264" i="1"/>
  <c r="R264" i="1" s="1"/>
  <c r="Q265" i="1"/>
  <c r="R265" i="1" s="1"/>
  <c r="Q266" i="1"/>
  <c r="R266" i="1" s="1"/>
  <c r="Q267" i="1"/>
  <c r="R267" i="1" s="1"/>
  <c r="Q268" i="1"/>
  <c r="R268" i="1" s="1"/>
  <c r="Q269" i="1"/>
  <c r="R269" i="1" s="1"/>
  <c r="Q270" i="1"/>
  <c r="R270" i="1" s="1"/>
  <c r="Q271" i="1"/>
  <c r="R271" i="1" s="1"/>
  <c r="Q272" i="1"/>
  <c r="R272" i="1" s="1"/>
  <c r="Q273" i="1"/>
  <c r="R273" i="1" s="1"/>
  <c r="Q274" i="1"/>
  <c r="R274" i="1"/>
  <c r="Q275" i="1"/>
  <c r="R275" i="1" s="1"/>
  <c r="Q276" i="1"/>
  <c r="R276" i="1" s="1"/>
  <c r="Q277" i="1"/>
  <c r="R277" i="1" s="1"/>
  <c r="Q278" i="1"/>
  <c r="R278" i="1" s="1"/>
  <c r="Q279" i="1"/>
  <c r="R279" i="1" s="1"/>
  <c r="Q280" i="1"/>
  <c r="R280" i="1" s="1"/>
  <c r="Q281" i="1"/>
  <c r="R281" i="1" s="1"/>
  <c r="Q282" i="1"/>
  <c r="R282" i="1" s="1"/>
  <c r="Q283" i="1"/>
  <c r="R283" i="1" s="1"/>
  <c r="Q284" i="1"/>
  <c r="R284" i="1" s="1"/>
  <c r="Q285" i="1"/>
  <c r="R285" i="1" s="1"/>
  <c r="Q286" i="1"/>
  <c r="R286" i="1" s="1"/>
  <c r="Q287" i="1"/>
  <c r="R287" i="1" s="1"/>
  <c r="Q288" i="1"/>
  <c r="R288" i="1" s="1"/>
  <c r="Q289" i="1"/>
  <c r="R289" i="1" s="1"/>
  <c r="Q290" i="1"/>
  <c r="R290" i="1" s="1"/>
  <c r="Q291" i="1"/>
  <c r="R291" i="1" s="1"/>
  <c r="Q292" i="1"/>
  <c r="R292" i="1"/>
  <c r="Q293" i="1"/>
  <c r="R293" i="1" s="1"/>
  <c r="Q294" i="1"/>
  <c r="R294" i="1" s="1"/>
  <c r="Q295" i="1"/>
  <c r="R295" i="1" s="1"/>
  <c r="Q296" i="1"/>
  <c r="R296" i="1" s="1"/>
  <c r="Q297" i="1"/>
  <c r="R297" i="1" s="1"/>
  <c r="Q298" i="1"/>
  <c r="R298" i="1" s="1"/>
  <c r="Q299" i="1"/>
  <c r="R299" i="1" s="1"/>
  <c r="Q300" i="1"/>
  <c r="R300" i="1" s="1"/>
  <c r="Q301" i="1"/>
  <c r="R301" i="1" s="1"/>
  <c r="Q302" i="1"/>
  <c r="R302" i="1" s="1"/>
  <c r="Q303" i="1"/>
  <c r="R303" i="1" s="1"/>
  <c r="Q304" i="1"/>
  <c r="R304" i="1" s="1"/>
  <c r="Q305" i="1"/>
  <c r="R305" i="1" s="1"/>
  <c r="Q306" i="1"/>
  <c r="R306" i="1" s="1"/>
  <c r="Q307" i="1"/>
  <c r="R307" i="1" s="1"/>
  <c r="Q308" i="1"/>
  <c r="R308" i="1" s="1"/>
  <c r="Q309" i="1"/>
  <c r="R309" i="1" s="1"/>
  <c r="Q310" i="1"/>
  <c r="R310" i="1"/>
  <c r="Q311" i="1"/>
  <c r="R311" i="1" s="1"/>
  <c r="Q312" i="1"/>
  <c r="R312" i="1" s="1"/>
  <c r="Q313" i="1"/>
  <c r="R313" i="1" s="1"/>
  <c r="Q314" i="1"/>
  <c r="R314" i="1" s="1"/>
  <c r="Q315" i="1"/>
  <c r="R315" i="1" s="1"/>
  <c r="Q316" i="1"/>
  <c r="R316" i="1" s="1"/>
  <c r="Q317" i="1"/>
  <c r="R317" i="1" s="1"/>
  <c r="Q318" i="1"/>
  <c r="R318" i="1" s="1"/>
  <c r="Q319" i="1"/>
  <c r="R319" i="1" s="1"/>
  <c r="Q320" i="1"/>
  <c r="R320" i="1" s="1"/>
  <c r="Q321" i="1"/>
  <c r="R321" i="1" s="1"/>
  <c r="Q322" i="1"/>
  <c r="R322" i="1" s="1"/>
  <c r="Q323" i="1"/>
  <c r="R323" i="1" s="1"/>
  <c r="Q324" i="1"/>
  <c r="R324" i="1" s="1"/>
  <c r="Q325" i="1"/>
  <c r="R325" i="1" s="1"/>
  <c r="Q326" i="1"/>
  <c r="R326" i="1" s="1"/>
  <c r="Q327" i="1"/>
  <c r="R327" i="1" s="1"/>
  <c r="Q328" i="1"/>
  <c r="R328" i="1"/>
  <c r="Q329" i="1"/>
  <c r="R329" i="1" s="1"/>
  <c r="Q330" i="1"/>
  <c r="R330" i="1" s="1"/>
  <c r="Q331" i="1"/>
  <c r="R331" i="1" s="1"/>
  <c r="Q332" i="1"/>
  <c r="R332" i="1" s="1"/>
  <c r="Q333" i="1"/>
  <c r="R333" i="1" s="1"/>
  <c r="Q334" i="1"/>
  <c r="R334" i="1" s="1"/>
  <c r="Q335" i="1"/>
  <c r="R335" i="1" s="1"/>
  <c r="Q336" i="1"/>
  <c r="R336" i="1" s="1"/>
  <c r="Q337" i="1"/>
  <c r="R337" i="1" s="1"/>
  <c r="Q338" i="1"/>
  <c r="R338" i="1" s="1"/>
  <c r="Q339" i="1"/>
  <c r="R339" i="1" s="1"/>
  <c r="Q340" i="1"/>
  <c r="R340" i="1" s="1"/>
  <c r="Q341" i="1"/>
  <c r="R341" i="1" s="1"/>
  <c r="Q342" i="1"/>
  <c r="R342" i="1" s="1"/>
  <c r="Q343" i="1"/>
  <c r="R343" i="1" s="1"/>
  <c r="Q344" i="1"/>
  <c r="R344" i="1" s="1"/>
  <c r="Q345" i="1"/>
  <c r="R345" i="1" s="1"/>
  <c r="Q346" i="1"/>
  <c r="R346" i="1"/>
  <c r="Q347" i="1"/>
  <c r="R347" i="1" s="1"/>
  <c r="Q348" i="1"/>
  <c r="R348" i="1" s="1"/>
  <c r="Q349" i="1"/>
  <c r="R349" i="1" s="1"/>
  <c r="Q350" i="1"/>
  <c r="R350" i="1" s="1"/>
  <c r="Q351" i="1"/>
  <c r="R351" i="1" s="1"/>
  <c r="Q352" i="1"/>
  <c r="R352" i="1" s="1"/>
  <c r="Q353" i="1"/>
  <c r="R353" i="1" s="1"/>
  <c r="Q354" i="1"/>
  <c r="R354" i="1" s="1"/>
  <c r="Q355" i="1"/>
  <c r="R355" i="1" s="1"/>
  <c r="Q356" i="1"/>
  <c r="R356" i="1" s="1"/>
  <c r="Q357" i="1"/>
  <c r="R357" i="1" s="1"/>
  <c r="Q358" i="1"/>
  <c r="R358" i="1" s="1"/>
  <c r="Q359" i="1"/>
  <c r="R359" i="1" s="1"/>
  <c r="Q360" i="1"/>
  <c r="R360" i="1" s="1"/>
  <c r="Q361" i="1"/>
  <c r="R361" i="1" s="1"/>
  <c r="Q362" i="1"/>
  <c r="R362" i="1" s="1"/>
  <c r="Q363" i="1"/>
  <c r="R363" i="1" s="1"/>
  <c r="Q364" i="1"/>
  <c r="R364" i="1"/>
  <c r="Q365" i="1"/>
  <c r="R365" i="1" s="1"/>
  <c r="Q366" i="1"/>
  <c r="R366" i="1" s="1"/>
  <c r="Q367" i="1"/>
  <c r="R367" i="1" s="1"/>
  <c r="Q368" i="1"/>
  <c r="R368" i="1" s="1"/>
  <c r="Q369" i="1"/>
  <c r="R369" i="1" s="1"/>
  <c r="Q370" i="1"/>
  <c r="R370" i="1" s="1"/>
  <c r="Q371" i="1"/>
  <c r="R371" i="1" s="1"/>
  <c r="Q372" i="1"/>
  <c r="R372" i="1" s="1"/>
  <c r="Q373" i="1"/>
  <c r="R373" i="1" s="1"/>
  <c r="Q374" i="1"/>
  <c r="R374" i="1" s="1"/>
  <c r="Q375" i="1"/>
  <c r="R375" i="1" s="1"/>
  <c r="Q376" i="1"/>
  <c r="R376" i="1" s="1"/>
  <c r="Q377" i="1"/>
  <c r="R377" i="1" s="1"/>
  <c r="Q378" i="1"/>
  <c r="R378" i="1" s="1"/>
  <c r="Q379" i="1"/>
  <c r="R379" i="1" s="1"/>
  <c r="Q380" i="1"/>
  <c r="R380" i="1" s="1"/>
  <c r="Q381" i="1"/>
  <c r="R381" i="1" s="1"/>
  <c r="Q382" i="1"/>
  <c r="R382" i="1"/>
  <c r="Q383" i="1"/>
  <c r="R383" i="1" s="1"/>
  <c r="Q384" i="1"/>
  <c r="R384" i="1" s="1"/>
  <c r="Q385" i="1"/>
  <c r="R385" i="1" s="1"/>
  <c r="Q386" i="1"/>
  <c r="R386" i="1" s="1"/>
  <c r="Q387" i="1"/>
  <c r="R387" i="1" s="1"/>
  <c r="Q388" i="1"/>
  <c r="R388" i="1" s="1"/>
  <c r="Q389" i="1"/>
  <c r="R389" i="1" s="1"/>
  <c r="Q390" i="1"/>
  <c r="R390" i="1" s="1"/>
  <c r="Q391" i="1"/>
  <c r="R391" i="1" s="1"/>
  <c r="Q392" i="1"/>
  <c r="R392" i="1" s="1"/>
  <c r="Q393" i="1"/>
  <c r="R393" i="1" s="1"/>
  <c r="Q394" i="1"/>
  <c r="R394" i="1" s="1"/>
  <c r="Q395" i="1"/>
  <c r="R395" i="1" s="1"/>
  <c r="Q396" i="1"/>
  <c r="R396" i="1" s="1"/>
  <c r="Q397" i="1"/>
  <c r="R397" i="1" s="1"/>
  <c r="Q398" i="1"/>
  <c r="R398" i="1" s="1"/>
  <c r="Q399" i="1"/>
  <c r="R399" i="1" s="1"/>
  <c r="Q400" i="1"/>
  <c r="R400" i="1"/>
  <c r="Q401" i="1"/>
  <c r="R401" i="1" s="1"/>
  <c r="Q402" i="1"/>
  <c r="R402" i="1" s="1"/>
  <c r="Q403" i="1"/>
  <c r="R403" i="1" s="1"/>
  <c r="Q404" i="1"/>
  <c r="R404" i="1" s="1"/>
  <c r="Q405" i="1"/>
  <c r="R405" i="1" s="1"/>
  <c r="Q406" i="1"/>
  <c r="R406" i="1" s="1"/>
  <c r="Q407" i="1"/>
  <c r="R407" i="1" s="1"/>
  <c r="Q408" i="1"/>
  <c r="R408" i="1" s="1"/>
  <c r="Q409" i="1"/>
  <c r="R409" i="1" s="1"/>
  <c r="Q410" i="1"/>
  <c r="R410" i="1" s="1"/>
  <c r="Q411" i="1"/>
  <c r="R411" i="1" s="1"/>
  <c r="Q412" i="1"/>
  <c r="R412" i="1" s="1"/>
  <c r="Q413" i="1"/>
  <c r="R413" i="1" s="1"/>
  <c r="Q414" i="1"/>
  <c r="R414" i="1" s="1"/>
  <c r="Q415" i="1"/>
  <c r="R415" i="1" s="1"/>
  <c r="Q416" i="1"/>
  <c r="R416" i="1" s="1"/>
  <c r="Q417" i="1"/>
  <c r="R417" i="1" s="1"/>
  <c r="Q418" i="1"/>
  <c r="R418" i="1"/>
  <c r="Q419" i="1"/>
  <c r="R419" i="1" s="1"/>
  <c r="Q420" i="1"/>
  <c r="R420" i="1" s="1"/>
  <c r="Q421" i="1"/>
  <c r="R421" i="1" s="1"/>
  <c r="Q422" i="1"/>
  <c r="R422" i="1" s="1"/>
  <c r="Q423" i="1"/>
  <c r="R423" i="1" s="1"/>
  <c r="Q424" i="1"/>
  <c r="R424" i="1" s="1"/>
  <c r="Q425" i="1"/>
  <c r="R425" i="1" s="1"/>
  <c r="Q426" i="1"/>
  <c r="R426" i="1" s="1"/>
  <c r="Q427" i="1"/>
  <c r="R427" i="1" s="1"/>
  <c r="Q428" i="1"/>
  <c r="R428" i="1" s="1"/>
  <c r="Q429" i="1"/>
  <c r="R429" i="1" s="1"/>
  <c r="Q430" i="1"/>
  <c r="R430" i="1" s="1"/>
  <c r="Q431" i="1"/>
  <c r="R431" i="1" s="1"/>
  <c r="Q432" i="1"/>
  <c r="R432" i="1" s="1"/>
  <c r="Q433" i="1"/>
  <c r="R433" i="1" s="1"/>
  <c r="Q434" i="1"/>
  <c r="R434" i="1" s="1"/>
  <c r="Q435" i="1"/>
  <c r="R435" i="1" s="1"/>
  <c r="Q436" i="1"/>
  <c r="R436" i="1"/>
  <c r="Q437" i="1"/>
  <c r="R437" i="1" s="1"/>
  <c r="Q438" i="1"/>
  <c r="R438" i="1" s="1"/>
  <c r="Q439" i="1"/>
  <c r="R439" i="1" s="1"/>
  <c r="Q440" i="1"/>
  <c r="R440" i="1" s="1"/>
  <c r="Q441" i="1"/>
  <c r="R441" i="1" s="1"/>
  <c r="Q442" i="1"/>
  <c r="R442" i="1" s="1"/>
  <c r="Q443" i="1"/>
  <c r="R443" i="1" s="1"/>
  <c r="Q444" i="1"/>
  <c r="R444" i="1" s="1"/>
  <c r="Q445" i="1"/>
  <c r="R445" i="1" s="1"/>
  <c r="Q446" i="1"/>
  <c r="R446" i="1" s="1"/>
  <c r="Q447" i="1"/>
  <c r="R447" i="1" s="1"/>
  <c r="Q448" i="1"/>
  <c r="R448" i="1" s="1"/>
  <c r="Q449" i="1"/>
  <c r="R449" i="1" s="1"/>
  <c r="Q450" i="1"/>
  <c r="R450" i="1" s="1"/>
  <c r="Q451" i="1"/>
  <c r="R451" i="1" s="1"/>
  <c r="Q452" i="1"/>
  <c r="R452" i="1" s="1"/>
  <c r="Q453" i="1"/>
  <c r="R453" i="1" s="1"/>
  <c r="Q454" i="1"/>
  <c r="R454" i="1"/>
  <c r="Q455" i="1"/>
  <c r="R455" i="1" s="1"/>
  <c r="Q456" i="1"/>
  <c r="R456" i="1" s="1"/>
  <c r="Q457" i="1"/>
  <c r="R457" i="1" s="1"/>
  <c r="Q458" i="1"/>
  <c r="R458" i="1" s="1"/>
  <c r="Q459" i="1"/>
  <c r="R459" i="1" s="1"/>
  <c r="Q460" i="1"/>
  <c r="R460" i="1"/>
  <c r="Q461" i="1"/>
  <c r="R461" i="1"/>
  <c r="Q462" i="1"/>
  <c r="R462" i="1" s="1"/>
  <c r="Q463" i="1"/>
  <c r="R463" i="1" s="1"/>
  <c r="Q464" i="1"/>
  <c r="R464" i="1" s="1"/>
  <c r="Q465" i="1"/>
  <c r="R465" i="1" s="1"/>
  <c r="Q466" i="1"/>
  <c r="R466" i="1"/>
  <c r="Q467" i="1"/>
  <c r="R467" i="1"/>
  <c r="Q468" i="1"/>
  <c r="R468" i="1" s="1"/>
  <c r="Q469" i="1"/>
  <c r="R469" i="1"/>
  <c r="Q470" i="1"/>
  <c r="R470" i="1" s="1"/>
  <c r="Q471" i="1"/>
  <c r="R471" i="1" s="1"/>
  <c r="Q472" i="1"/>
  <c r="R472" i="1"/>
  <c r="Q473" i="1"/>
  <c r="R473" i="1"/>
  <c r="Q474" i="1"/>
  <c r="R474" i="1" s="1"/>
  <c r="Q475" i="1"/>
  <c r="R475" i="1" s="1"/>
  <c r="Q476" i="1"/>
  <c r="R476" i="1"/>
  <c r="Q477" i="1"/>
  <c r="R477" i="1" s="1"/>
  <c r="Q478" i="1"/>
  <c r="R478" i="1"/>
  <c r="Q479" i="1"/>
  <c r="R479" i="1"/>
  <c r="Q480" i="1"/>
  <c r="R480" i="1" s="1"/>
  <c r="Q481" i="1"/>
  <c r="R481" i="1" s="1"/>
  <c r="Q482" i="1"/>
  <c r="R482" i="1" s="1"/>
  <c r="Q483" i="1"/>
  <c r="R483" i="1" s="1"/>
  <c r="Q484" i="1"/>
  <c r="R484" i="1"/>
  <c r="Q485" i="1"/>
  <c r="R485" i="1"/>
  <c r="Q486" i="1"/>
  <c r="R486" i="1" s="1"/>
  <c r="Q487" i="1"/>
  <c r="R487" i="1" s="1"/>
  <c r="Q488" i="1"/>
  <c r="R488" i="1" s="1"/>
  <c r="Q489" i="1"/>
  <c r="R489" i="1" s="1"/>
  <c r="Q490" i="1"/>
  <c r="R490" i="1"/>
  <c r="Q491" i="1"/>
  <c r="R491" i="1"/>
  <c r="Q492" i="1"/>
  <c r="R492" i="1" s="1"/>
  <c r="Q493" i="1"/>
  <c r="R493" i="1" s="1"/>
  <c r="Q494" i="1"/>
  <c r="R494" i="1" s="1"/>
  <c r="Q495" i="1"/>
  <c r="R495" i="1" s="1"/>
  <c r="Q496" i="1"/>
  <c r="R496" i="1"/>
  <c r="Q497" i="1"/>
  <c r="R497" i="1"/>
  <c r="Q498" i="1"/>
  <c r="R498" i="1" s="1"/>
  <c r="Q499" i="1"/>
  <c r="R499" i="1" s="1"/>
  <c r="Q500" i="1"/>
  <c r="R500" i="1" s="1"/>
  <c r="Q501" i="1"/>
  <c r="R501" i="1" s="1"/>
  <c r="Q502" i="1"/>
  <c r="R502" i="1"/>
  <c r="Q503" i="1"/>
  <c r="R503" i="1"/>
  <c r="Q504" i="1"/>
  <c r="R504" i="1" s="1"/>
  <c r="Q505" i="1"/>
  <c r="R505" i="1"/>
  <c r="Q506" i="1"/>
  <c r="R506" i="1" s="1"/>
  <c r="Q507" i="1"/>
  <c r="R507" i="1" s="1"/>
  <c r="Q508" i="1"/>
  <c r="R508" i="1"/>
  <c r="Q509" i="1"/>
  <c r="R509" i="1"/>
  <c r="Q510" i="1"/>
  <c r="R510" i="1" s="1"/>
  <c r="Q511" i="1"/>
  <c r="R511" i="1" s="1"/>
  <c r="Q512" i="1"/>
  <c r="R512" i="1"/>
  <c r="Q513" i="1"/>
  <c r="R513" i="1" s="1"/>
  <c r="Q514" i="1"/>
  <c r="R514" i="1"/>
  <c r="Q515" i="1"/>
  <c r="R515" i="1"/>
  <c r="Q516" i="1"/>
  <c r="R516" i="1"/>
  <c r="Q517" i="1"/>
  <c r="R517" i="1"/>
  <c r="Q518" i="1"/>
  <c r="R518" i="1"/>
  <c r="Q519" i="1"/>
  <c r="R519" i="1"/>
  <c r="Q520" i="1"/>
  <c r="R520" i="1"/>
  <c r="Q521" i="1"/>
  <c r="R521" i="1"/>
  <c r="Q522" i="1"/>
  <c r="R522" i="1"/>
  <c r="Q523" i="1"/>
  <c r="R523" i="1"/>
  <c r="Q524" i="1"/>
  <c r="R524" i="1"/>
  <c r="Q525" i="1"/>
  <c r="R525" i="1"/>
  <c r="Q526" i="1"/>
  <c r="R526" i="1"/>
  <c r="Q527" i="1"/>
  <c r="R527" i="1"/>
  <c r="Q528" i="1"/>
  <c r="R528" i="1"/>
  <c r="Q529" i="1"/>
  <c r="R529" i="1"/>
  <c r="Q530" i="1"/>
  <c r="R530" i="1"/>
  <c r="Q531" i="1"/>
  <c r="R531" i="1"/>
  <c r="Q532" i="1"/>
  <c r="R532" i="1"/>
  <c r="Q533" i="1"/>
  <c r="R533" i="1"/>
  <c r="Q534" i="1"/>
  <c r="R534" i="1"/>
  <c r="Q535" i="1"/>
  <c r="R535" i="1"/>
  <c r="Q536" i="1"/>
  <c r="R536" i="1"/>
  <c r="Q537" i="1"/>
  <c r="R537" i="1"/>
  <c r="Q538" i="1"/>
  <c r="R538" i="1"/>
  <c r="Q539" i="1"/>
  <c r="R539" i="1"/>
  <c r="Q540" i="1"/>
  <c r="R540" i="1"/>
  <c r="Q541" i="1"/>
  <c r="R541" i="1"/>
  <c r="Q542" i="1"/>
  <c r="R542" i="1"/>
  <c r="Q543" i="1"/>
  <c r="R543" i="1"/>
  <c r="Q544" i="1"/>
  <c r="R544" i="1"/>
  <c r="Q545" i="1"/>
  <c r="R545" i="1"/>
  <c r="Q546" i="1"/>
  <c r="R546" i="1"/>
  <c r="Q547" i="1"/>
  <c r="R547" i="1"/>
  <c r="Q548" i="1"/>
  <c r="R548" i="1"/>
  <c r="Q549" i="1"/>
  <c r="R549" i="1"/>
  <c r="Q550" i="1"/>
  <c r="R550" i="1"/>
  <c r="Q551" i="1"/>
  <c r="R551" i="1"/>
  <c r="Q552" i="1"/>
  <c r="R552" i="1"/>
  <c r="Q553" i="1"/>
  <c r="R553" i="1"/>
  <c r="Q554" i="1"/>
  <c r="R554" i="1"/>
  <c r="Q555" i="1"/>
  <c r="R555" i="1"/>
  <c r="Q556" i="1"/>
  <c r="R556" i="1"/>
  <c r="Q557" i="1"/>
  <c r="R557" i="1"/>
  <c r="Q558" i="1"/>
  <c r="R558" i="1"/>
  <c r="Q559" i="1"/>
  <c r="R559" i="1"/>
  <c r="Q560" i="1"/>
  <c r="R560" i="1"/>
  <c r="Q561" i="1"/>
  <c r="R561" i="1"/>
  <c r="Q562" i="1"/>
  <c r="R562" i="1"/>
  <c r="Q563" i="1"/>
  <c r="R563" i="1"/>
  <c r="Q564" i="1"/>
  <c r="R564" i="1"/>
  <c r="Q565" i="1"/>
  <c r="R565" i="1"/>
  <c r="Q566" i="1"/>
  <c r="R566" i="1"/>
  <c r="Q567" i="1"/>
  <c r="R567" i="1"/>
  <c r="Q568" i="1"/>
  <c r="R568" i="1"/>
  <c r="Q569" i="1"/>
  <c r="R569" i="1"/>
  <c r="Q570" i="1"/>
  <c r="R570" i="1"/>
  <c r="Q571" i="1"/>
  <c r="R571" i="1"/>
  <c r="Q572" i="1"/>
  <c r="R572" i="1"/>
  <c r="Q573" i="1"/>
  <c r="R573" i="1"/>
  <c r="Q574" i="1"/>
  <c r="R574" i="1"/>
  <c r="Q575" i="1"/>
  <c r="R575" i="1"/>
  <c r="Q576" i="1"/>
  <c r="R576" i="1"/>
  <c r="Q577" i="1"/>
  <c r="R577" i="1"/>
  <c r="Q578" i="1"/>
  <c r="R578" i="1"/>
  <c r="Q579" i="1"/>
  <c r="R579" i="1"/>
  <c r="Q580" i="1"/>
  <c r="R580" i="1"/>
  <c r="Q581" i="1"/>
  <c r="R581" i="1"/>
  <c r="Q582" i="1"/>
  <c r="R582" i="1"/>
  <c r="Q583" i="1"/>
  <c r="R583" i="1"/>
  <c r="Q584" i="1"/>
  <c r="R584" i="1"/>
  <c r="Q585" i="1"/>
  <c r="R585" i="1"/>
  <c r="Q586" i="1"/>
  <c r="R586" i="1"/>
  <c r="Q587" i="1"/>
  <c r="R587" i="1"/>
  <c r="Q588" i="1"/>
  <c r="R588" i="1" s="1"/>
  <c r="Q589" i="1"/>
  <c r="R589" i="1"/>
  <c r="Q590" i="1"/>
  <c r="R590" i="1"/>
  <c r="Q591" i="1"/>
  <c r="R591" i="1"/>
  <c r="Q592" i="1"/>
  <c r="R592" i="1"/>
  <c r="Q593" i="1"/>
  <c r="R593" i="1"/>
  <c r="Q594" i="1"/>
  <c r="R594" i="1" s="1"/>
  <c r="Q595" i="1"/>
  <c r="R595" i="1"/>
  <c r="Q596" i="1"/>
  <c r="R596" i="1"/>
  <c r="Q597" i="1"/>
  <c r="R597" i="1"/>
  <c r="Q598" i="1"/>
  <c r="R598" i="1"/>
  <c r="Q599" i="1"/>
  <c r="R599" i="1"/>
  <c r="Q600" i="1"/>
  <c r="R600" i="1" s="1"/>
  <c r="Q601" i="1"/>
  <c r="R601" i="1" s="1"/>
  <c r="Q602" i="1"/>
  <c r="R602" i="1"/>
  <c r="Q603" i="1"/>
  <c r="R603" i="1"/>
  <c r="Q604" i="1"/>
  <c r="R604" i="1"/>
  <c r="Q605" i="1"/>
  <c r="R605" i="1"/>
  <c r="Q606" i="1"/>
  <c r="R606" i="1" s="1"/>
  <c r="Q607" i="1"/>
  <c r="R607" i="1" s="1"/>
  <c r="Q608" i="1"/>
  <c r="R608" i="1"/>
  <c r="Q609" i="1"/>
  <c r="R609" i="1"/>
  <c r="Q610" i="1"/>
  <c r="R610" i="1"/>
  <c r="Q611" i="1"/>
  <c r="R611" i="1"/>
  <c r="Q612" i="1"/>
  <c r="R612" i="1" s="1"/>
  <c r="Q613" i="1"/>
  <c r="R613" i="1" s="1"/>
  <c r="Q614" i="1"/>
  <c r="R614" i="1"/>
  <c r="Q615" i="1"/>
  <c r="R615" i="1"/>
  <c r="Q616" i="1"/>
  <c r="R616" i="1"/>
  <c r="Q617" i="1"/>
  <c r="R617" i="1"/>
  <c r="Q618" i="1"/>
  <c r="R618" i="1" s="1"/>
  <c r="Q619" i="1"/>
  <c r="R619" i="1" s="1"/>
  <c r="Q620" i="1"/>
  <c r="R620" i="1"/>
  <c r="Q621" i="1"/>
  <c r="R621" i="1"/>
  <c r="Q622" i="1"/>
  <c r="R622" i="1"/>
  <c r="Q623" i="1"/>
  <c r="R623" i="1" s="1"/>
  <c r="Q624" i="1"/>
  <c r="R624" i="1" s="1"/>
  <c r="Q625" i="1"/>
  <c r="R625" i="1" s="1"/>
  <c r="Q626" i="1"/>
  <c r="R626" i="1"/>
  <c r="Q627" i="1"/>
  <c r="R627" i="1"/>
  <c r="Q628" i="1"/>
  <c r="R628" i="1"/>
  <c r="Q629" i="1"/>
  <c r="R629" i="1" s="1"/>
  <c r="Q630" i="1"/>
  <c r="R630" i="1" s="1"/>
  <c r="Q631" i="1"/>
  <c r="R631" i="1" s="1"/>
  <c r="Q632" i="1"/>
  <c r="R632" i="1"/>
  <c r="Q633" i="1"/>
  <c r="R633" i="1"/>
  <c r="Q634" i="1"/>
  <c r="R634" i="1"/>
  <c r="Q635" i="1"/>
  <c r="R635" i="1" s="1"/>
  <c r="Q636" i="1"/>
  <c r="R636" i="1" s="1"/>
  <c r="Q637" i="1"/>
  <c r="R637" i="1" s="1"/>
  <c r="Q638" i="1"/>
  <c r="R638" i="1"/>
  <c r="Q639" i="1"/>
  <c r="R639" i="1"/>
  <c r="Q640" i="1"/>
  <c r="R640" i="1"/>
  <c r="Q641" i="1"/>
  <c r="R641" i="1" s="1"/>
  <c r="Q642" i="1"/>
  <c r="R642" i="1" s="1"/>
  <c r="Q643" i="1"/>
  <c r="R643" i="1" s="1"/>
  <c r="Q644" i="1"/>
  <c r="R644" i="1"/>
  <c r="Q645" i="1"/>
  <c r="R645" i="1"/>
  <c r="Q646" i="1"/>
  <c r="R646" i="1"/>
  <c r="Q647" i="1"/>
  <c r="R647" i="1" s="1"/>
  <c r="Q648" i="1"/>
  <c r="R648" i="1" s="1"/>
  <c r="Q649" i="1"/>
  <c r="R649" i="1" s="1"/>
  <c r="Q650" i="1"/>
  <c r="R650" i="1"/>
  <c r="Q651" i="1"/>
  <c r="R651" i="1"/>
  <c r="Q652" i="1"/>
  <c r="R652" i="1"/>
  <c r="Q653" i="1"/>
  <c r="R653" i="1" s="1"/>
  <c r="Q654" i="1"/>
  <c r="R654" i="1" s="1"/>
  <c r="Q655" i="1"/>
  <c r="R655" i="1" s="1"/>
  <c r="Q656" i="1"/>
  <c r="R656" i="1"/>
  <c r="Q657" i="1"/>
  <c r="R657" i="1"/>
  <c r="Q658" i="1"/>
  <c r="R658" i="1"/>
  <c r="Q659" i="1"/>
  <c r="R659" i="1" s="1"/>
  <c r="Q660" i="1"/>
  <c r="R660" i="1" s="1"/>
  <c r="Q661" i="1"/>
  <c r="R661" i="1" s="1"/>
  <c r="Q662" i="1"/>
  <c r="R662" i="1" s="1"/>
  <c r="Q663" i="1"/>
  <c r="R663" i="1"/>
  <c r="Q664" i="1"/>
  <c r="R664" i="1"/>
  <c r="Q665" i="1"/>
  <c r="R665" i="1" s="1"/>
  <c r="Q666" i="1"/>
  <c r="R666" i="1" s="1"/>
  <c r="Q667" i="1"/>
  <c r="R667" i="1" s="1"/>
  <c r="Q668" i="1"/>
  <c r="R668" i="1" s="1"/>
  <c r="Q669" i="1"/>
  <c r="R669" i="1"/>
  <c r="Q670" i="1"/>
  <c r="R670" i="1"/>
  <c r="Q671" i="1"/>
  <c r="R671" i="1" s="1"/>
  <c r="Q672" i="1"/>
  <c r="R672" i="1" s="1"/>
  <c r="Q673" i="1"/>
  <c r="R673" i="1" s="1"/>
  <c r="Q674" i="1"/>
  <c r="R674" i="1" s="1"/>
  <c r="Q675" i="1"/>
  <c r="R675" i="1"/>
  <c r="Q676" i="1"/>
  <c r="R676" i="1"/>
  <c r="Q677" i="1"/>
  <c r="R677" i="1" s="1"/>
  <c r="Q678" i="1"/>
  <c r="R678" i="1" s="1"/>
  <c r="Q679" i="1"/>
  <c r="R679" i="1" s="1"/>
  <c r="Q680" i="1"/>
  <c r="R680" i="1" s="1"/>
  <c r="Q681" i="1"/>
  <c r="R681" i="1"/>
  <c r="Q682" i="1"/>
  <c r="R682" i="1" s="1"/>
  <c r="Q683" i="1"/>
  <c r="R683" i="1" s="1"/>
  <c r="Q684" i="1"/>
  <c r="R684" i="1" s="1"/>
  <c r="Q685" i="1"/>
  <c r="R685" i="1" s="1"/>
  <c r="Q686" i="1"/>
  <c r="R686" i="1" s="1"/>
  <c r="Q687" i="1"/>
  <c r="R687" i="1"/>
  <c r="Q688" i="1"/>
  <c r="R688" i="1" s="1"/>
  <c r="Q689" i="1"/>
  <c r="R689" i="1" s="1"/>
  <c r="Q690" i="1"/>
  <c r="R690" i="1" s="1"/>
  <c r="Q691" i="1"/>
  <c r="R691" i="1" s="1"/>
  <c r="Q692" i="1"/>
  <c r="R692" i="1" s="1"/>
  <c r="Q693" i="1"/>
  <c r="R693" i="1"/>
  <c r="Q694" i="1"/>
  <c r="R694" i="1" s="1"/>
  <c r="Q695" i="1"/>
  <c r="R695" i="1" s="1"/>
  <c r="Q696" i="1"/>
  <c r="R696" i="1" s="1"/>
  <c r="Q697" i="1"/>
  <c r="R697" i="1" s="1"/>
  <c r="Q698" i="1"/>
  <c r="R698" i="1" s="1"/>
  <c r="Q699" i="1"/>
  <c r="R699" i="1"/>
  <c r="Q700" i="1"/>
  <c r="R700" i="1" s="1"/>
  <c r="Q701" i="1"/>
  <c r="R701" i="1" s="1"/>
  <c r="Q702" i="1"/>
  <c r="R702" i="1" s="1"/>
  <c r="Q703" i="1"/>
  <c r="R703" i="1" s="1"/>
  <c r="Q704" i="1"/>
  <c r="R704" i="1" s="1"/>
  <c r="Q705" i="1"/>
  <c r="R705" i="1"/>
  <c r="Q706" i="1"/>
  <c r="R706" i="1" s="1"/>
  <c r="Q707" i="1"/>
  <c r="R707" i="1" s="1"/>
  <c r="Q708" i="1"/>
  <c r="R708" i="1" s="1"/>
  <c r="Q709" i="1"/>
  <c r="R709" i="1" s="1"/>
  <c r="Q710" i="1"/>
  <c r="R710" i="1" s="1"/>
  <c r="Q711" i="1"/>
  <c r="R711" i="1"/>
  <c r="Q712" i="1"/>
  <c r="R712" i="1" s="1"/>
  <c r="Q713" i="1"/>
  <c r="R713" i="1" s="1"/>
  <c r="Q714" i="1"/>
  <c r="R714" i="1" s="1"/>
  <c r="Q715" i="1"/>
  <c r="R715" i="1" s="1"/>
  <c r="Q716" i="1"/>
  <c r="R716" i="1" s="1"/>
  <c r="Q717" i="1"/>
  <c r="R717" i="1"/>
  <c r="Q718" i="1"/>
  <c r="R718" i="1" s="1"/>
  <c r="Q719" i="1"/>
  <c r="R719" i="1" s="1"/>
  <c r="Q720" i="1"/>
  <c r="R720" i="1" s="1"/>
  <c r="Q721" i="1"/>
  <c r="R721" i="1" s="1"/>
  <c r="Q722" i="1"/>
  <c r="R722" i="1" s="1"/>
  <c r="Q723" i="1"/>
  <c r="R723" i="1"/>
  <c r="Q724" i="1"/>
  <c r="R724" i="1" s="1"/>
  <c r="Q725" i="1"/>
  <c r="R725" i="1" s="1"/>
  <c r="Q726" i="1"/>
  <c r="R726" i="1" s="1"/>
  <c r="Q727" i="1"/>
  <c r="R727" i="1" s="1"/>
  <c r="Q728" i="1"/>
  <c r="R728" i="1" s="1"/>
  <c r="Q729" i="1"/>
  <c r="R729" i="1"/>
  <c r="Q730" i="1"/>
  <c r="R730" i="1" s="1"/>
  <c r="Q731" i="1"/>
  <c r="R731" i="1" s="1"/>
  <c r="Q732" i="1"/>
  <c r="R732" i="1" s="1"/>
  <c r="Q733" i="1"/>
  <c r="R733" i="1" s="1"/>
  <c r="Q734" i="1"/>
  <c r="R734" i="1" s="1"/>
  <c r="Q735" i="1"/>
  <c r="R735" i="1"/>
  <c r="Q736" i="1"/>
  <c r="R736" i="1" s="1"/>
  <c r="Q737" i="1"/>
  <c r="R737" i="1" s="1"/>
  <c r="Q738" i="1"/>
  <c r="R738" i="1" s="1"/>
  <c r="Q739" i="1"/>
  <c r="R739" i="1" s="1"/>
  <c r="Q740" i="1"/>
  <c r="R740" i="1" s="1"/>
  <c r="Q741" i="1"/>
  <c r="R741" i="1"/>
  <c r="Q742" i="1"/>
  <c r="R742" i="1" s="1"/>
  <c r="Q743" i="1"/>
  <c r="R743" i="1" s="1"/>
  <c r="Q744" i="1"/>
  <c r="R744" i="1" s="1"/>
  <c r="Q745" i="1"/>
  <c r="R745" i="1" s="1"/>
  <c r="Q746" i="1"/>
  <c r="R746" i="1" s="1"/>
  <c r="Q747" i="1"/>
  <c r="R747" i="1"/>
  <c r="Q748" i="1"/>
  <c r="R748" i="1" s="1"/>
  <c r="Q749" i="1"/>
  <c r="R749" i="1" s="1"/>
  <c r="Q750" i="1"/>
  <c r="R750" i="1" s="1"/>
  <c r="Q751" i="1"/>
  <c r="R751" i="1" s="1"/>
  <c r="Q752" i="1"/>
  <c r="R752" i="1" s="1"/>
  <c r="Q753" i="1"/>
  <c r="R753" i="1"/>
  <c r="Q754" i="1"/>
  <c r="R754" i="1" s="1"/>
  <c r="Q755" i="1"/>
  <c r="R755" i="1" s="1"/>
  <c r="Q756" i="1"/>
  <c r="R756" i="1" s="1"/>
  <c r="Q757" i="1"/>
  <c r="R757" i="1" s="1"/>
  <c r="Q758" i="1"/>
  <c r="R758" i="1" s="1"/>
  <c r="Q759" i="1"/>
  <c r="R759" i="1"/>
  <c r="Q760" i="1"/>
  <c r="R760" i="1" s="1"/>
  <c r="Q761" i="1"/>
  <c r="R761" i="1" s="1"/>
  <c r="Q762" i="1"/>
  <c r="R762" i="1" s="1"/>
  <c r="Q763" i="1"/>
  <c r="R763" i="1" s="1"/>
  <c r="Q764" i="1"/>
  <c r="R764" i="1" s="1"/>
  <c r="Q765" i="1"/>
  <c r="R765" i="1"/>
  <c r="Q766" i="1"/>
  <c r="R766" i="1" s="1"/>
  <c r="Q767" i="1"/>
  <c r="R767" i="1" s="1"/>
  <c r="Q768" i="1"/>
  <c r="R768" i="1" s="1"/>
  <c r="Q769" i="1"/>
  <c r="R769" i="1" s="1"/>
  <c r="Q770" i="1"/>
  <c r="R770" i="1" s="1"/>
  <c r="Q771" i="1"/>
  <c r="R771" i="1"/>
  <c r="Q772" i="1"/>
  <c r="R772" i="1" s="1"/>
  <c r="Q773" i="1"/>
  <c r="R773" i="1" s="1"/>
  <c r="Q774" i="1"/>
  <c r="R774" i="1" s="1"/>
  <c r="Q775" i="1"/>
  <c r="R775" i="1" s="1"/>
  <c r="Q776" i="1"/>
  <c r="R776" i="1" s="1"/>
  <c r="Q777" i="1"/>
  <c r="R777" i="1"/>
  <c r="Q778" i="1"/>
  <c r="R778" i="1" s="1"/>
  <c r="Q779" i="1"/>
  <c r="R779" i="1" s="1"/>
  <c r="Q780" i="1"/>
  <c r="R780" i="1" s="1"/>
  <c r="Q781" i="1"/>
  <c r="R781" i="1" s="1"/>
  <c r="Q782" i="1"/>
  <c r="R782" i="1" s="1"/>
  <c r="Q783" i="1"/>
  <c r="R783" i="1"/>
  <c r="Q784" i="1"/>
  <c r="R784" i="1" s="1"/>
  <c r="Q785" i="1"/>
  <c r="R785" i="1" s="1"/>
  <c r="Q786" i="1"/>
  <c r="R786" i="1" s="1"/>
  <c r="Q787" i="1"/>
  <c r="R787" i="1" s="1"/>
  <c r="Q788" i="1"/>
  <c r="R788" i="1" s="1"/>
  <c r="Q789" i="1"/>
  <c r="R789" i="1"/>
  <c r="Q790" i="1"/>
  <c r="R790" i="1" s="1"/>
  <c r="Q791" i="1"/>
  <c r="R791" i="1" s="1"/>
  <c r="Q792" i="1"/>
  <c r="R792" i="1" s="1"/>
  <c r="Q793" i="1"/>
  <c r="R793" i="1" s="1"/>
  <c r="Q794" i="1"/>
  <c r="R794" i="1" s="1"/>
  <c r="Q795" i="1"/>
  <c r="R795" i="1"/>
  <c r="Q796" i="1"/>
  <c r="R796" i="1" s="1"/>
  <c r="Q797" i="1"/>
  <c r="R797" i="1" s="1"/>
  <c r="Q798" i="1"/>
  <c r="R798" i="1" s="1"/>
  <c r="Q799" i="1"/>
  <c r="R799" i="1" s="1"/>
  <c r="Q800" i="1"/>
  <c r="R800" i="1" s="1"/>
  <c r="Q801" i="1"/>
  <c r="R801" i="1"/>
  <c r="Q802" i="1"/>
  <c r="R802" i="1" s="1"/>
  <c r="Q803" i="1"/>
  <c r="R803" i="1" s="1"/>
  <c r="Q804" i="1"/>
  <c r="R804" i="1" s="1"/>
  <c r="Q805" i="1"/>
  <c r="R805" i="1" s="1"/>
  <c r="Q806" i="1"/>
  <c r="R806" i="1" s="1"/>
  <c r="Q807" i="1"/>
  <c r="R807" i="1"/>
  <c r="Q808" i="1"/>
  <c r="R808" i="1" s="1"/>
  <c r="Q809" i="1"/>
  <c r="R809" i="1" s="1"/>
  <c r="Q810" i="1"/>
  <c r="R810" i="1" s="1"/>
  <c r="Q811" i="1"/>
  <c r="R811" i="1" s="1"/>
  <c r="Q812" i="1"/>
  <c r="R812" i="1" s="1"/>
  <c r="Q813" i="1"/>
  <c r="R813" i="1"/>
  <c r="Q814" i="1"/>
  <c r="R814" i="1" s="1"/>
  <c r="Q815" i="1"/>
  <c r="R815" i="1" s="1"/>
  <c r="Q816" i="1"/>
  <c r="R816" i="1" s="1"/>
  <c r="Q817" i="1"/>
  <c r="R817" i="1" s="1"/>
  <c r="Q818" i="1"/>
  <c r="R818" i="1" s="1"/>
  <c r="Q819" i="1"/>
  <c r="R819" i="1"/>
  <c r="Q820" i="1"/>
  <c r="R820" i="1" s="1"/>
  <c r="Q821" i="1"/>
  <c r="R821" i="1" s="1"/>
  <c r="Q822" i="1"/>
  <c r="R822" i="1" s="1"/>
  <c r="Q823" i="1"/>
  <c r="R823" i="1" s="1"/>
  <c r="Q824" i="1"/>
  <c r="R824" i="1" s="1"/>
  <c r="Q825" i="1"/>
  <c r="R825" i="1"/>
  <c r="Q826" i="1"/>
  <c r="R826" i="1" s="1"/>
  <c r="Q827" i="1"/>
  <c r="R827" i="1" s="1"/>
  <c r="Q828" i="1"/>
  <c r="R828" i="1" s="1"/>
  <c r="Q829" i="1"/>
  <c r="R829" i="1" s="1"/>
  <c r="Q830" i="1"/>
  <c r="R830" i="1" s="1"/>
  <c r="Q831" i="1"/>
  <c r="R831" i="1"/>
  <c r="Q832" i="1"/>
  <c r="R832" i="1" s="1"/>
  <c r="Q833" i="1"/>
  <c r="R833" i="1" s="1"/>
  <c r="Q834" i="1"/>
  <c r="R834" i="1" s="1"/>
  <c r="R4" i="1"/>
  <c r="H4" i="1"/>
  <c r="Q4" i="1"/>
  <c r="O836" i="1"/>
  <c r="N836" i="1"/>
  <c r="O36" i="5" l="1"/>
  <c r="N36" i="5"/>
  <c r="Q36" i="5" s="1"/>
  <c r="K36" i="5"/>
  <c r="L36" i="5" s="1"/>
  <c r="S36" i="5" s="1"/>
  <c r="R23" i="5" a="1"/>
  <c r="R23" i="5" s="1"/>
  <c r="R17" i="5" a="1"/>
  <c r="R17" i="5" s="1"/>
  <c r="R5" i="5" a="1"/>
  <c r="R5" i="5" s="1"/>
  <c r="R35" i="5" a="1"/>
  <c r="R35" i="5" s="1"/>
  <c r="R29" i="5" a="1"/>
  <c r="R29" i="5" s="1"/>
  <c r="R34" i="5" a="1"/>
  <c r="R34" i="5" s="1"/>
  <c r="R22" i="5" a="1"/>
  <c r="R22" i="5" s="1"/>
  <c r="R10" i="5" a="1"/>
  <c r="R10" i="5" s="1"/>
  <c r="R28" i="5" a="1"/>
  <c r="R28" i="5" s="1"/>
  <c r="R16" i="5" a="1"/>
  <c r="R16" i="5" s="1"/>
  <c r="R33" i="5" a="1"/>
  <c r="R33" i="5" s="1"/>
  <c r="R21" i="5" a="1"/>
  <c r="R21" i="5" s="1"/>
  <c r="R9" i="5" a="1"/>
  <c r="R9" i="5" s="1"/>
  <c r="R27" i="5" a="1"/>
  <c r="R27" i="5" s="1"/>
  <c r="R15" i="5" a="1"/>
  <c r="R15" i="5" s="1"/>
  <c r="R32" i="5" a="1"/>
  <c r="R32" i="5" s="1"/>
  <c r="R20" i="5" a="1"/>
  <c r="R20" i="5" s="1"/>
  <c r="R8" i="5" a="1"/>
  <c r="R8" i="5" s="1"/>
  <c r="R26" i="5" a="1"/>
  <c r="R26" i="5" s="1"/>
  <c r="R14" i="5" a="1"/>
  <c r="R14" i="5" s="1"/>
  <c r="R31" i="5" a="1"/>
  <c r="R31" i="5" s="1"/>
  <c r="R19" i="5" a="1"/>
  <c r="R19" i="5" s="1"/>
  <c r="R7" i="5" a="1"/>
  <c r="R7" i="5" s="1"/>
  <c r="R4" i="5" a="1"/>
  <c r="R4" i="5" s="1"/>
  <c r="R25" i="5" a="1"/>
  <c r="R25" i="5" s="1"/>
  <c r="R13" i="5" a="1"/>
  <c r="R13" i="5" s="1"/>
  <c r="R30" i="5" a="1"/>
  <c r="R30" i="5" s="1"/>
  <c r="R18" i="5" a="1"/>
  <c r="R18" i="5" s="1"/>
  <c r="R6" i="5" a="1"/>
  <c r="R6" i="5" s="1"/>
  <c r="R36" i="5" a="1"/>
  <c r="R36" i="5" s="1"/>
  <c r="R24" i="5" a="1"/>
  <c r="R24" i="5" s="1"/>
  <c r="R12" i="5" a="1"/>
  <c r="R12" i="5" s="1"/>
  <c r="R11" i="5" a="1"/>
  <c r="R11" i="5" s="1"/>
  <c r="B5" i="5" l="1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4" i="5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78" i="10"/>
  <c r="J79" i="10"/>
  <c r="J80" i="10"/>
  <c r="J81" i="10"/>
  <c r="J4" i="10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/>
  <c r="I52" i="1"/>
  <c r="J52" i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155" i="1"/>
  <c r="J155" i="1" s="1"/>
  <c r="I156" i="1"/>
  <c r="J156" i="1" s="1"/>
  <c r="I157" i="1"/>
  <c r="J157" i="1" s="1"/>
  <c r="I158" i="1"/>
  <c r="J158" i="1" s="1"/>
  <c r="I159" i="1"/>
  <c r="J159" i="1" s="1"/>
  <c r="I160" i="1"/>
  <c r="J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81" i="1"/>
  <c r="J181" i="1" s="1"/>
  <c r="I182" i="1"/>
  <c r="J182" i="1" s="1"/>
  <c r="I183" i="1"/>
  <c r="J183" i="1" s="1"/>
  <c r="I184" i="1"/>
  <c r="J184" i="1" s="1"/>
  <c r="I185" i="1"/>
  <c r="J185" i="1" s="1"/>
  <c r="I186" i="1"/>
  <c r="J186" i="1" s="1"/>
  <c r="I187" i="1"/>
  <c r="J187" i="1" s="1"/>
  <c r="I188" i="1"/>
  <c r="J188" i="1" s="1"/>
  <c r="I189" i="1"/>
  <c r="J189" i="1" s="1"/>
  <c r="I190" i="1"/>
  <c r="J190" i="1" s="1"/>
  <c r="I191" i="1"/>
  <c r="J191" i="1" s="1"/>
  <c r="I192" i="1"/>
  <c r="J192" i="1" s="1"/>
  <c r="I193" i="1"/>
  <c r="J193" i="1" s="1"/>
  <c r="I194" i="1"/>
  <c r="J194" i="1" s="1"/>
  <c r="I195" i="1"/>
  <c r="J195" i="1" s="1"/>
  <c r="I196" i="1"/>
  <c r="J196" i="1" s="1"/>
  <c r="I197" i="1"/>
  <c r="J197" i="1" s="1"/>
  <c r="I198" i="1"/>
  <c r="J198" i="1" s="1"/>
  <c r="I199" i="1"/>
  <c r="J199" i="1" s="1"/>
  <c r="I200" i="1"/>
  <c r="J200" i="1" s="1"/>
  <c r="I201" i="1"/>
  <c r="J201" i="1" s="1"/>
  <c r="I202" i="1"/>
  <c r="J202" i="1" s="1"/>
  <c r="I203" i="1"/>
  <c r="J203" i="1" s="1"/>
  <c r="I204" i="1"/>
  <c r="J204" i="1" s="1"/>
  <c r="I205" i="1"/>
  <c r="J205" i="1" s="1"/>
  <c r="I206" i="1"/>
  <c r="J206" i="1" s="1"/>
  <c r="I207" i="1"/>
  <c r="J207" i="1" s="1"/>
  <c r="I208" i="1"/>
  <c r="J208" i="1"/>
  <c r="I209" i="1"/>
  <c r="J209" i="1" s="1"/>
  <c r="I210" i="1"/>
  <c r="J210" i="1" s="1"/>
  <c r="I211" i="1"/>
  <c r="J211" i="1" s="1"/>
  <c r="I212" i="1"/>
  <c r="J212" i="1" s="1"/>
  <c r="I213" i="1"/>
  <c r="J213" i="1" s="1"/>
  <c r="I214" i="1"/>
  <c r="J214" i="1" s="1"/>
  <c r="I215" i="1"/>
  <c r="J215" i="1" s="1"/>
  <c r="I216" i="1"/>
  <c r="J216" i="1" s="1"/>
  <c r="I217" i="1"/>
  <c r="J217" i="1" s="1"/>
  <c r="I218" i="1"/>
  <c r="J218" i="1" s="1"/>
  <c r="I219" i="1"/>
  <c r="J219" i="1" s="1"/>
  <c r="I220" i="1"/>
  <c r="J220" i="1" s="1"/>
  <c r="I221" i="1"/>
  <c r="J221" i="1" s="1"/>
  <c r="I222" i="1"/>
  <c r="J222" i="1" s="1"/>
  <c r="I223" i="1"/>
  <c r="J223" i="1" s="1"/>
  <c r="I224" i="1"/>
  <c r="J224" i="1" s="1"/>
  <c r="I225" i="1"/>
  <c r="J225" i="1" s="1"/>
  <c r="I226" i="1"/>
  <c r="J226" i="1" s="1"/>
  <c r="I227" i="1"/>
  <c r="J227" i="1" s="1"/>
  <c r="I228" i="1"/>
  <c r="J228" i="1" s="1"/>
  <c r="I229" i="1"/>
  <c r="J229" i="1" s="1"/>
  <c r="I230" i="1"/>
  <c r="J230" i="1" s="1"/>
  <c r="I231" i="1"/>
  <c r="J231" i="1" s="1"/>
  <c r="I232" i="1"/>
  <c r="J232" i="1" s="1"/>
  <c r="I233" i="1"/>
  <c r="J233" i="1" s="1"/>
  <c r="I234" i="1"/>
  <c r="J234" i="1" s="1"/>
  <c r="I235" i="1"/>
  <c r="J235" i="1" s="1"/>
  <c r="I236" i="1"/>
  <c r="J236" i="1" s="1"/>
  <c r="I237" i="1"/>
  <c r="J237" i="1" s="1"/>
  <c r="I238" i="1"/>
  <c r="J238" i="1" s="1"/>
  <c r="I239" i="1"/>
  <c r="J239" i="1" s="1"/>
  <c r="I240" i="1"/>
  <c r="J240" i="1" s="1"/>
  <c r="I241" i="1"/>
  <c r="J241" i="1" s="1"/>
  <c r="I242" i="1"/>
  <c r="J242" i="1" s="1"/>
  <c r="I243" i="1"/>
  <c r="J243" i="1" s="1"/>
  <c r="I244" i="1"/>
  <c r="J244" i="1" s="1"/>
  <c r="I245" i="1"/>
  <c r="J245" i="1" s="1"/>
  <c r="I246" i="1"/>
  <c r="J246" i="1" s="1"/>
  <c r="I247" i="1"/>
  <c r="J247" i="1" s="1"/>
  <c r="I248" i="1"/>
  <c r="J248" i="1" s="1"/>
  <c r="I249" i="1"/>
  <c r="J249" i="1" s="1"/>
  <c r="I250" i="1"/>
  <c r="J250" i="1" s="1"/>
  <c r="I251" i="1"/>
  <c r="J251" i="1" s="1"/>
  <c r="I252" i="1"/>
  <c r="J252" i="1" s="1"/>
  <c r="I253" i="1"/>
  <c r="J253" i="1" s="1"/>
  <c r="I254" i="1"/>
  <c r="J254" i="1" s="1"/>
  <c r="I255" i="1"/>
  <c r="J255" i="1" s="1"/>
  <c r="I256" i="1"/>
  <c r="J256" i="1" s="1"/>
  <c r="I257" i="1"/>
  <c r="J257" i="1" s="1"/>
  <c r="I258" i="1"/>
  <c r="J258" i="1" s="1"/>
  <c r="I259" i="1"/>
  <c r="J259" i="1" s="1"/>
  <c r="I260" i="1"/>
  <c r="J260" i="1" s="1"/>
  <c r="I261" i="1"/>
  <c r="J261" i="1" s="1"/>
  <c r="I262" i="1"/>
  <c r="J262" i="1" s="1"/>
  <c r="I263" i="1"/>
  <c r="J263" i="1" s="1"/>
  <c r="I264" i="1"/>
  <c r="J264" i="1" s="1"/>
  <c r="I265" i="1"/>
  <c r="J265" i="1" s="1"/>
  <c r="I266" i="1"/>
  <c r="J266" i="1" s="1"/>
  <c r="I267" i="1"/>
  <c r="J267" i="1" s="1"/>
  <c r="I268" i="1"/>
  <c r="J268" i="1" s="1"/>
  <c r="I269" i="1"/>
  <c r="J269" i="1" s="1"/>
  <c r="I270" i="1"/>
  <c r="J270" i="1" s="1"/>
  <c r="I271" i="1"/>
  <c r="J271" i="1" s="1"/>
  <c r="I272" i="1"/>
  <c r="J272" i="1" s="1"/>
  <c r="I273" i="1"/>
  <c r="J273" i="1" s="1"/>
  <c r="I274" i="1"/>
  <c r="J274" i="1" s="1"/>
  <c r="I275" i="1"/>
  <c r="J275" i="1" s="1"/>
  <c r="I276" i="1"/>
  <c r="J276" i="1" s="1"/>
  <c r="I277" i="1"/>
  <c r="J277" i="1"/>
  <c r="I278" i="1"/>
  <c r="J278" i="1" s="1"/>
  <c r="I279" i="1"/>
  <c r="J279" i="1" s="1"/>
  <c r="I280" i="1"/>
  <c r="J280" i="1" s="1"/>
  <c r="I281" i="1"/>
  <c r="J281" i="1" s="1"/>
  <c r="I282" i="1"/>
  <c r="J282" i="1" s="1"/>
  <c r="I283" i="1"/>
  <c r="J283" i="1" s="1"/>
  <c r="I284" i="1"/>
  <c r="J284" i="1" s="1"/>
  <c r="I285" i="1"/>
  <c r="J285" i="1" s="1"/>
  <c r="I286" i="1"/>
  <c r="J286" i="1" s="1"/>
  <c r="I287" i="1"/>
  <c r="J287" i="1" s="1"/>
  <c r="I288" i="1"/>
  <c r="J288" i="1" s="1"/>
  <c r="I289" i="1"/>
  <c r="J289" i="1" s="1"/>
  <c r="I290" i="1"/>
  <c r="J290" i="1" s="1"/>
  <c r="I291" i="1"/>
  <c r="J291" i="1" s="1"/>
  <c r="I292" i="1"/>
  <c r="J292" i="1" s="1"/>
  <c r="I293" i="1"/>
  <c r="J293" i="1" s="1"/>
  <c r="I294" i="1"/>
  <c r="J294" i="1" s="1"/>
  <c r="I295" i="1"/>
  <c r="J295" i="1" s="1"/>
  <c r="I296" i="1"/>
  <c r="J296" i="1" s="1"/>
  <c r="I297" i="1"/>
  <c r="J297" i="1" s="1"/>
  <c r="I298" i="1"/>
  <c r="J298" i="1" s="1"/>
  <c r="I299" i="1"/>
  <c r="J299" i="1" s="1"/>
  <c r="I300" i="1"/>
  <c r="J300" i="1" s="1"/>
  <c r="I301" i="1"/>
  <c r="J301" i="1" s="1"/>
  <c r="I302" i="1"/>
  <c r="J302" i="1" s="1"/>
  <c r="I303" i="1"/>
  <c r="J303" i="1" s="1"/>
  <c r="I304" i="1"/>
  <c r="J304" i="1" s="1"/>
  <c r="I305" i="1"/>
  <c r="J305" i="1" s="1"/>
  <c r="I306" i="1"/>
  <c r="J306" i="1" s="1"/>
  <c r="I307" i="1"/>
  <c r="J307" i="1" s="1"/>
  <c r="I308" i="1"/>
  <c r="J308" i="1" s="1"/>
  <c r="I309" i="1"/>
  <c r="J309" i="1" s="1"/>
  <c r="I310" i="1"/>
  <c r="J310" i="1" s="1"/>
  <c r="I311" i="1"/>
  <c r="J311" i="1" s="1"/>
  <c r="I312" i="1"/>
  <c r="J312" i="1" s="1"/>
  <c r="I313" i="1"/>
  <c r="J313" i="1" s="1"/>
  <c r="I314" i="1"/>
  <c r="J314" i="1" s="1"/>
  <c r="I315" i="1"/>
  <c r="J315" i="1" s="1"/>
  <c r="I316" i="1"/>
  <c r="J316" i="1" s="1"/>
  <c r="I317" i="1"/>
  <c r="J317" i="1" s="1"/>
  <c r="I318" i="1"/>
  <c r="J318" i="1" s="1"/>
  <c r="I319" i="1"/>
  <c r="J319" i="1" s="1"/>
  <c r="I320" i="1"/>
  <c r="J320" i="1" s="1"/>
  <c r="I321" i="1"/>
  <c r="J321" i="1" s="1"/>
  <c r="I322" i="1"/>
  <c r="J322" i="1" s="1"/>
  <c r="I323" i="1"/>
  <c r="J323" i="1" s="1"/>
  <c r="I324" i="1"/>
  <c r="J324" i="1" s="1"/>
  <c r="I325" i="1"/>
  <c r="J325" i="1" s="1"/>
  <c r="I326" i="1"/>
  <c r="J326" i="1" s="1"/>
  <c r="I327" i="1"/>
  <c r="J327" i="1" s="1"/>
  <c r="I328" i="1"/>
  <c r="J328" i="1" s="1"/>
  <c r="I329" i="1"/>
  <c r="J329" i="1" s="1"/>
  <c r="I330" i="1"/>
  <c r="J330" i="1" s="1"/>
  <c r="I331" i="1"/>
  <c r="J331" i="1" s="1"/>
  <c r="I332" i="1"/>
  <c r="J332" i="1" s="1"/>
  <c r="I333" i="1"/>
  <c r="J333" i="1" s="1"/>
  <c r="I334" i="1"/>
  <c r="J334" i="1" s="1"/>
  <c r="I335" i="1"/>
  <c r="J335" i="1" s="1"/>
  <c r="I336" i="1"/>
  <c r="J336" i="1" s="1"/>
  <c r="I337" i="1"/>
  <c r="J337" i="1" s="1"/>
  <c r="I338" i="1"/>
  <c r="J338" i="1" s="1"/>
  <c r="I339" i="1"/>
  <c r="J339" i="1" s="1"/>
  <c r="I340" i="1"/>
  <c r="J340" i="1" s="1"/>
  <c r="I341" i="1"/>
  <c r="J341" i="1" s="1"/>
  <c r="I342" i="1"/>
  <c r="J342" i="1" s="1"/>
  <c r="I343" i="1"/>
  <c r="J343" i="1" s="1"/>
  <c r="I344" i="1"/>
  <c r="J344" i="1" s="1"/>
  <c r="I345" i="1"/>
  <c r="J345" i="1" s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J356" i="1" s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J369" i="1" s="1"/>
  <c r="I370" i="1"/>
  <c r="J370" i="1" s="1"/>
  <c r="I371" i="1"/>
  <c r="J371" i="1" s="1"/>
  <c r="I372" i="1"/>
  <c r="J372" i="1" s="1"/>
  <c r="I373" i="1"/>
  <c r="J373" i="1" s="1"/>
  <c r="I374" i="1"/>
  <c r="J374" i="1" s="1"/>
  <c r="I375" i="1"/>
  <c r="J375" i="1" s="1"/>
  <c r="I376" i="1"/>
  <c r="J376" i="1" s="1"/>
  <c r="I377" i="1"/>
  <c r="J377" i="1" s="1"/>
  <c r="I378" i="1"/>
  <c r="J378" i="1" s="1"/>
  <c r="I379" i="1"/>
  <c r="J379" i="1" s="1"/>
  <c r="I380" i="1"/>
  <c r="J380" i="1" s="1"/>
  <c r="I381" i="1"/>
  <c r="J381" i="1" s="1"/>
  <c r="I382" i="1"/>
  <c r="J382" i="1" s="1"/>
  <c r="I383" i="1"/>
  <c r="J383" i="1" s="1"/>
  <c r="I384" i="1"/>
  <c r="J384" i="1" s="1"/>
  <c r="I385" i="1"/>
  <c r="J385" i="1" s="1"/>
  <c r="I386" i="1"/>
  <c r="J386" i="1" s="1"/>
  <c r="I387" i="1"/>
  <c r="J387" i="1" s="1"/>
  <c r="I388" i="1"/>
  <c r="J388" i="1" s="1"/>
  <c r="I389" i="1"/>
  <c r="J389" i="1" s="1"/>
  <c r="I390" i="1"/>
  <c r="J390" i="1" s="1"/>
  <c r="I391" i="1"/>
  <c r="J391" i="1" s="1"/>
  <c r="I392" i="1"/>
  <c r="J392" i="1" s="1"/>
  <c r="I393" i="1"/>
  <c r="J393" i="1" s="1"/>
  <c r="I394" i="1"/>
  <c r="J394" i="1" s="1"/>
  <c r="I395" i="1"/>
  <c r="J395" i="1" s="1"/>
  <c r="I396" i="1"/>
  <c r="J396" i="1" s="1"/>
  <c r="I397" i="1"/>
  <c r="J397" i="1" s="1"/>
  <c r="I398" i="1"/>
  <c r="J398" i="1" s="1"/>
  <c r="I399" i="1"/>
  <c r="J399" i="1" s="1"/>
  <c r="I400" i="1"/>
  <c r="J400" i="1" s="1"/>
  <c r="I401" i="1"/>
  <c r="J401" i="1" s="1"/>
  <c r="I402" i="1"/>
  <c r="J402" i="1" s="1"/>
  <c r="I403" i="1"/>
  <c r="J403" i="1" s="1"/>
  <c r="I404" i="1"/>
  <c r="J404" i="1" s="1"/>
  <c r="I405" i="1"/>
  <c r="J405" i="1" s="1"/>
  <c r="I406" i="1"/>
  <c r="J406" i="1" s="1"/>
  <c r="I407" i="1"/>
  <c r="J407" i="1" s="1"/>
  <c r="I408" i="1"/>
  <c r="J408" i="1" s="1"/>
  <c r="I409" i="1"/>
  <c r="J409" i="1" s="1"/>
  <c r="I410" i="1"/>
  <c r="J410" i="1" s="1"/>
  <c r="I411" i="1"/>
  <c r="J411" i="1" s="1"/>
  <c r="I412" i="1"/>
  <c r="J412" i="1" s="1"/>
  <c r="I413" i="1"/>
  <c r="J413" i="1" s="1"/>
  <c r="I414" i="1"/>
  <c r="J414" i="1" s="1"/>
  <c r="I415" i="1"/>
  <c r="J415" i="1" s="1"/>
  <c r="I416" i="1"/>
  <c r="J416" i="1" s="1"/>
  <c r="I417" i="1"/>
  <c r="J417" i="1" s="1"/>
  <c r="I418" i="1"/>
  <c r="J418" i="1" s="1"/>
  <c r="I419" i="1"/>
  <c r="J419" i="1" s="1"/>
  <c r="I420" i="1"/>
  <c r="J420" i="1" s="1"/>
  <c r="I421" i="1"/>
  <c r="J421" i="1" s="1"/>
  <c r="I422" i="1"/>
  <c r="J422" i="1" s="1"/>
  <c r="I423" i="1"/>
  <c r="J423" i="1" s="1"/>
  <c r="I424" i="1"/>
  <c r="J424" i="1" s="1"/>
  <c r="I425" i="1"/>
  <c r="J425" i="1" s="1"/>
  <c r="I426" i="1"/>
  <c r="J426" i="1" s="1"/>
  <c r="I427" i="1"/>
  <c r="J427" i="1" s="1"/>
  <c r="I428" i="1"/>
  <c r="J428" i="1" s="1"/>
  <c r="I429" i="1"/>
  <c r="J429" i="1" s="1"/>
  <c r="I430" i="1"/>
  <c r="J430" i="1" s="1"/>
  <c r="I431" i="1"/>
  <c r="J431" i="1" s="1"/>
  <c r="I432" i="1"/>
  <c r="J432" i="1" s="1"/>
  <c r="I433" i="1"/>
  <c r="J433" i="1" s="1"/>
  <c r="I434" i="1"/>
  <c r="J434" i="1" s="1"/>
  <c r="I435" i="1"/>
  <c r="J435" i="1" s="1"/>
  <c r="I436" i="1"/>
  <c r="J436" i="1" s="1"/>
  <c r="I437" i="1"/>
  <c r="J437" i="1" s="1"/>
  <c r="I438" i="1"/>
  <c r="J438" i="1" s="1"/>
  <c r="I439" i="1"/>
  <c r="J439" i="1" s="1"/>
  <c r="I440" i="1"/>
  <c r="J440" i="1" s="1"/>
  <c r="I441" i="1"/>
  <c r="J441" i="1" s="1"/>
  <c r="I442" i="1"/>
  <c r="J442" i="1" s="1"/>
  <c r="I443" i="1"/>
  <c r="J443" i="1" s="1"/>
  <c r="I444" i="1"/>
  <c r="J444" i="1" s="1"/>
  <c r="I445" i="1"/>
  <c r="J445" i="1" s="1"/>
  <c r="I446" i="1"/>
  <c r="J446" i="1" s="1"/>
  <c r="I447" i="1"/>
  <c r="J447" i="1" s="1"/>
  <c r="I448" i="1"/>
  <c r="J448" i="1" s="1"/>
  <c r="I449" i="1"/>
  <c r="J449" i="1" s="1"/>
  <c r="I450" i="1"/>
  <c r="J450" i="1" s="1"/>
  <c r="I451" i="1"/>
  <c r="J451" i="1" s="1"/>
  <c r="I452" i="1"/>
  <c r="J452" i="1" s="1"/>
  <c r="I453" i="1"/>
  <c r="J453" i="1" s="1"/>
  <c r="I454" i="1"/>
  <c r="J454" i="1" s="1"/>
  <c r="I455" i="1"/>
  <c r="J455" i="1" s="1"/>
  <c r="I456" i="1"/>
  <c r="J456" i="1" s="1"/>
  <c r="I457" i="1"/>
  <c r="J457" i="1" s="1"/>
  <c r="I458" i="1"/>
  <c r="J458" i="1" s="1"/>
  <c r="I459" i="1"/>
  <c r="J459" i="1" s="1"/>
  <c r="I460" i="1"/>
  <c r="J460" i="1" s="1"/>
  <c r="I461" i="1"/>
  <c r="J461" i="1" s="1"/>
  <c r="I462" i="1"/>
  <c r="J462" i="1" s="1"/>
  <c r="I463" i="1"/>
  <c r="J463" i="1" s="1"/>
  <c r="I464" i="1"/>
  <c r="J464" i="1" s="1"/>
  <c r="I465" i="1"/>
  <c r="J465" i="1" s="1"/>
  <c r="I466" i="1"/>
  <c r="J466" i="1" s="1"/>
  <c r="I467" i="1"/>
  <c r="J467" i="1" s="1"/>
  <c r="I468" i="1"/>
  <c r="J468" i="1" s="1"/>
  <c r="I469" i="1"/>
  <c r="J469" i="1" s="1"/>
  <c r="I470" i="1"/>
  <c r="J470" i="1" s="1"/>
  <c r="I471" i="1"/>
  <c r="J471" i="1" s="1"/>
  <c r="I472" i="1"/>
  <c r="J472" i="1" s="1"/>
  <c r="I473" i="1"/>
  <c r="J473" i="1" s="1"/>
  <c r="I474" i="1"/>
  <c r="J474" i="1" s="1"/>
  <c r="I475" i="1"/>
  <c r="J475" i="1" s="1"/>
  <c r="I476" i="1"/>
  <c r="J476" i="1" s="1"/>
  <c r="I477" i="1"/>
  <c r="J477" i="1" s="1"/>
  <c r="I478" i="1"/>
  <c r="J478" i="1" s="1"/>
  <c r="I479" i="1"/>
  <c r="J479" i="1" s="1"/>
  <c r="I480" i="1"/>
  <c r="J480" i="1" s="1"/>
  <c r="I481" i="1"/>
  <c r="J481" i="1" s="1"/>
  <c r="I482" i="1"/>
  <c r="J482" i="1" s="1"/>
  <c r="I483" i="1"/>
  <c r="J483" i="1" s="1"/>
  <c r="I484" i="1"/>
  <c r="J484" i="1" s="1"/>
  <c r="I485" i="1"/>
  <c r="J485" i="1" s="1"/>
  <c r="I486" i="1"/>
  <c r="J486" i="1" s="1"/>
  <c r="I487" i="1"/>
  <c r="J487" i="1" s="1"/>
  <c r="I488" i="1"/>
  <c r="J488" i="1" s="1"/>
  <c r="I489" i="1"/>
  <c r="J489" i="1" s="1"/>
  <c r="I490" i="1"/>
  <c r="J490" i="1" s="1"/>
  <c r="I491" i="1"/>
  <c r="J491" i="1" s="1"/>
  <c r="I492" i="1"/>
  <c r="J492" i="1" s="1"/>
  <c r="I493" i="1"/>
  <c r="J493" i="1" s="1"/>
  <c r="I494" i="1"/>
  <c r="J494" i="1" s="1"/>
  <c r="I495" i="1"/>
  <c r="J495" i="1" s="1"/>
  <c r="I496" i="1"/>
  <c r="J496" i="1" s="1"/>
  <c r="I497" i="1"/>
  <c r="J497" i="1" s="1"/>
  <c r="I498" i="1"/>
  <c r="J498" i="1" s="1"/>
  <c r="I499" i="1"/>
  <c r="J499" i="1" s="1"/>
  <c r="I500" i="1"/>
  <c r="J500" i="1" s="1"/>
  <c r="I501" i="1"/>
  <c r="J501" i="1" s="1"/>
  <c r="I502" i="1"/>
  <c r="J502" i="1" s="1"/>
  <c r="I503" i="1"/>
  <c r="J503" i="1" s="1"/>
  <c r="I504" i="1"/>
  <c r="J504" i="1" s="1"/>
  <c r="I505" i="1"/>
  <c r="J505" i="1" s="1"/>
  <c r="I506" i="1"/>
  <c r="J506" i="1" s="1"/>
  <c r="I507" i="1"/>
  <c r="J507" i="1" s="1"/>
  <c r="I508" i="1"/>
  <c r="J508" i="1" s="1"/>
  <c r="I509" i="1"/>
  <c r="J509" i="1" s="1"/>
  <c r="I510" i="1"/>
  <c r="J510" i="1" s="1"/>
  <c r="I511" i="1"/>
  <c r="J511" i="1" s="1"/>
  <c r="I512" i="1"/>
  <c r="J512" i="1" s="1"/>
  <c r="I513" i="1"/>
  <c r="J513" i="1" s="1"/>
  <c r="I514" i="1"/>
  <c r="J514" i="1" s="1"/>
  <c r="I515" i="1"/>
  <c r="J515" i="1" s="1"/>
  <c r="I516" i="1"/>
  <c r="J516" i="1" s="1"/>
  <c r="I517" i="1"/>
  <c r="J517" i="1" s="1"/>
  <c r="I518" i="1"/>
  <c r="J518" i="1" s="1"/>
  <c r="I519" i="1"/>
  <c r="J519" i="1" s="1"/>
  <c r="I520" i="1"/>
  <c r="J520" i="1" s="1"/>
  <c r="I521" i="1"/>
  <c r="J521" i="1" s="1"/>
  <c r="I522" i="1"/>
  <c r="J522" i="1" s="1"/>
  <c r="I523" i="1"/>
  <c r="J523" i="1" s="1"/>
  <c r="I524" i="1"/>
  <c r="J524" i="1" s="1"/>
  <c r="I525" i="1"/>
  <c r="J525" i="1" s="1"/>
  <c r="I526" i="1"/>
  <c r="J526" i="1" s="1"/>
  <c r="I527" i="1"/>
  <c r="J527" i="1" s="1"/>
  <c r="I528" i="1"/>
  <c r="J528" i="1" s="1"/>
  <c r="I529" i="1"/>
  <c r="J529" i="1" s="1"/>
  <c r="I530" i="1"/>
  <c r="J530" i="1" s="1"/>
  <c r="I531" i="1"/>
  <c r="J531" i="1" s="1"/>
  <c r="I532" i="1"/>
  <c r="J532" i="1" s="1"/>
  <c r="I533" i="1"/>
  <c r="J533" i="1" s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546" i="1"/>
  <c r="J546" i="1" s="1"/>
  <c r="I547" i="1"/>
  <c r="J547" i="1" s="1"/>
  <c r="I548" i="1"/>
  <c r="J548" i="1" s="1"/>
  <c r="I549" i="1"/>
  <c r="J549" i="1" s="1"/>
  <c r="I550" i="1"/>
  <c r="J550" i="1" s="1"/>
  <c r="I551" i="1"/>
  <c r="J551" i="1" s="1"/>
  <c r="I552" i="1"/>
  <c r="J552" i="1" s="1"/>
  <c r="I553" i="1"/>
  <c r="J553" i="1" s="1"/>
  <c r="I554" i="1"/>
  <c r="J554" i="1" s="1"/>
  <c r="I555" i="1"/>
  <c r="J555" i="1" s="1"/>
  <c r="I556" i="1"/>
  <c r="J556" i="1" s="1"/>
  <c r="I557" i="1"/>
  <c r="J557" i="1" s="1"/>
  <c r="I558" i="1"/>
  <c r="J558" i="1" s="1"/>
  <c r="I559" i="1"/>
  <c r="J559" i="1" s="1"/>
  <c r="I560" i="1"/>
  <c r="J560" i="1" s="1"/>
  <c r="I561" i="1"/>
  <c r="J561" i="1" s="1"/>
  <c r="I562" i="1"/>
  <c r="J562" i="1" s="1"/>
  <c r="I563" i="1"/>
  <c r="J563" i="1" s="1"/>
  <c r="I564" i="1"/>
  <c r="J564" i="1" s="1"/>
  <c r="I565" i="1"/>
  <c r="J565" i="1" s="1"/>
  <c r="I566" i="1"/>
  <c r="J566" i="1" s="1"/>
  <c r="I567" i="1"/>
  <c r="J567" i="1" s="1"/>
  <c r="I568" i="1"/>
  <c r="J568" i="1" s="1"/>
  <c r="I569" i="1"/>
  <c r="J569" i="1" s="1"/>
  <c r="I570" i="1"/>
  <c r="J570" i="1" s="1"/>
  <c r="I571" i="1"/>
  <c r="J571" i="1" s="1"/>
  <c r="I572" i="1"/>
  <c r="J572" i="1" s="1"/>
  <c r="I573" i="1"/>
  <c r="J573" i="1" s="1"/>
  <c r="I574" i="1"/>
  <c r="J574" i="1" s="1"/>
  <c r="I575" i="1"/>
  <c r="J575" i="1" s="1"/>
  <c r="I576" i="1"/>
  <c r="J576" i="1" s="1"/>
  <c r="I577" i="1"/>
  <c r="J577" i="1" s="1"/>
  <c r="I578" i="1"/>
  <c r="J578" i="1" s="1"/>
  <c r="I579" i="1"/>
  <c r="J579" i="1" s="1"/>
  <c r="I580" i="1"/>
  <c r="J580" i="1" s="1"/>
  <c r="I581" i="1"/>
  <c r="J581" i="1" s="1"/>
  <c r="I582" i="1"/>
  <c r="J582" i="1" s="1"/>
  <c r="I583" i="1"/>
  <c r="J583" i="1" s="1"/>
  <c r="I584" i="1"/>
  <c r="J584" i="1" s="1"/>
  <c r="I585" i="1"/>
  <c r="J585" i="1" s="1"/>
  <c r="I586" i="1"/>
  <c r="J586" i="1" s="1"/>
  <c r="I587" i="1"/>
  <c r="J587" i="1" s="1"/>
  <c r="I588" i="1"/>
  <c r="J588" i="1" s="1"/>
  <c r="I589" i="1"/>
  <c r="J589" i="1" s="1"/>
  <c r="I590" i="1"/>
  <c r="J590" i="1" s="1"/>
  <c r="I591" i="1"/>
  <c r="J591" i="1" s="1"/>
  <c r="I592" i="1"/>
  <c r="J592" i="1" s="1"/>
  <c r="I593" i="1"/>
  <c r="J593" i="1" s="1"/>
  <c r="I594" i="1"/>
  <c r="J594" i="1" s="1"/>
  <c r="I595" i="1"/>
  <c r="J595" i="1" s="1"/>
  <c r="I596" i="1"/>
  <c r="J596" i="1" s="1"/>
  <c r="I597" i="1"/>
  <c r="J597" i="1" s="1"/>
  <c r="I598" i="1"/>
  <c r="J598" i="1" s="1"/>
  <c r="I599" i="1"/>
  <c r="J599" i="1" s="1"/>
  <c r="I600" i="1"/>
  <c r="J600" i="1" s="1"/>
  <c r="I601" i="1"/>
  <c r="J601" i="1" s="1"/>
  <c r="I602" i="1"/>
  <c r="J602" i="1" s="1"/>
  <c r="I603" i="1"/>
  <c r="J603" i="1" s="1"/>
  <c r="I604" i="1"/>
  <c r="J604" i="1" s="1"/>
  <c r="I605" i="1"/>
  <c r="J605" i="1" s="1"/>
  <c r="I606" i="1"/>
  <c r="J606" i="1" s="1"/>
  <c r="I607" i="1"/>
  <c r="J607" i="1" s="1"/>
  <c r="I608" i="1"/>
  <c r="J608" i="1" s="1"/>
  <c r="I609" i="1"/>
  <c r="J609" i="1" s="1"/>
  <c r="I610" i="1"/>
  <c r="J610" i="1" s="1"/>
  <c r="I611" i="1"/>
  <c r="J611" i="1" s="1"/>
  <c r="I612" i="1"/>
  <c r="J612" i="1" s="1"/>
  <c r="I613" i="1"/>
  <c r="J613" i="1" s="1"/>
  <c r="I614" i="1"/>
  <c r="J614" i="1" s="1"/>
  <c r="I615" i="1"/>
  <c r="J615" i="1" s="1"/>
  <c r="I616" i="1"/>
  <c r="J616" i="1" s="1"/>
  <c r="I617" i="1"/>
  <c r="J617" i="1" s="1"/>
  <c r="I618" i="1"/>
  <c r="J618" i="1" s="1"/>
  <c r="I619" i="1"/>
  <c r="J619" i="1" s="1"/>
  <c r="I620" i="1"/>
  <c r="J620" i="1" s="1"/>
  <c r="I621" i="1"/>
  <c r="J621" i="1" s="1"/>
  <c r="I622" i="1"/>
  <c r="J622" i="1" s="1"/>
  <c r="I623" i="1"/>
  <c r="J623" i="1" s="1"/>
  <c r="I624" i="1"/>
  <c r="J624" i="1" s="1"/>
  <c r="I625" i="1"/>
  <c r="J625" i="1" s="1"/>
  <c r="I626" i="1"/>
  <c r="J626" i="1" s="1"/>
  <c r="I627" i="1"/>
  <c r="J627" i="1" s="1"/>
  <c r="I628" i="1"/>
  <c r="J628" i="1" s="1"/>
  <c r="I629" i="1"/>
  <c r="J629" i="1" s="1"/>
  <c r="I630" i="1"/>
  <c r="J630" i="1" s="1"/>
  <c r="I631" i="1"/>
  <c r="J631" i="1" s="1"/>
  <c r="I632" i="1"/>
  <c r="J632" i="1" s="1"/>
  <c r="I633" i="1"/>
  <c r="J633" i="1" s="1"/>
  <c r="I634" i="1"/>
  <c r="J634" i="1" s="1"/>
  <c r="I635" i="1"/>
  <c r="J635" i="1" s="1"/>
  <c r="I636" i="1"/>
  <c r="J636" i="1" s="1"/>
  <c r="I637" i="1"/>
  <c r="J637" i="1" s="1"/>
  <c r="I638" i="1"/>
  <c r="J638" i="1" s="1"/>
  <c r="I639" i="1"/>
  <c r="J639" i="1" s="1"/>
  <c r="I640" i="1"/>
  <c r="J640" i="1" s="1"/>
  <c r="I641" i="1"/>
  <c r="J641" i="1" s="1"/>
  <c r="I642" i="1"/>
  <c r="J642" i="1" s="1"/>
  <c r="I643" i="1"/>
  <c r="J643" i="1" s="1"/>
  <c r="I644" i="1"/>
  <c r="J644" i="1" s="1"/>
  <c r="I645" i="1"/>
  <c r="J645" i="1" s="1"/>
  <c r="I646" i="1"/>
  <c r="J646" i="1" s="1"/>
  <c r="I647" i="1"/>
  <c r="J647" i="1" s="1"/>
  <c r="I648" i="1"/>
  <c r="J648" i="1"/>
  <c r="I649" i="1"/>
  <c r="J649" i="1" s="1"/>
  <c r="I650" i="1"/>
  <c r="J650" i="1" s="1"/>
  <c r="I651" i="1"/>
  <c r="J651" i="1" s="1"/>
  <c r="I652" i="1"/>
  <c r="J652" i="1" s="1"/>
  <c r="I653" i="1"/>
  <c r="J653" i="1" s="1"/>
  <c r="I654" i="1"/>
  <c r="J654" i="1" s="1"/>
  <c r="I655" i="1"/>
  <c r="J655" i="1" s="1"/>
  <c r="I656" i="1"/>
  <c r="J656" i="1" s="1"/>
  <c r="I657" i="1"/>
  <c r="J657" i="1" s="1"/>
  <c r="I658" i="1"/>
  <c r="J658" i="1" s="1"/>
  <c r="I659" i="1"/>
  <c r="J659" i="1" s="1"/>
  <c r="I660" i="1"/>
  <c r="J660" i="1" s="1"/>
  <c r="I661" i="1"/>
  <c r="J661" i="1" s="1"/>
  <c r="I662" i="1"/>
  <c r="J662" i="1" s="1"/>
  <c r="I663" i="1"/>
  <c r="J663" i="1" s="1"/>
  <c r="I664" i="1"/>
  <c r="J664" i="1" s="1"/>
  <c r="I665" i="1"/>
  <c r="J665" i="1" s="1"/>
  <c r="I666" i="1"/>
  <c r="J666" i="1" s="1"/>
  <c r="I667" i="1"/>
  <c r="J667" i="1" s="1"/>
  <c r="I668" i="1"/>
  <c r="J668" i="1" s="1"/>
  <c r="I669" i="1"/>
  <c r="J669" i="1" s="1"/>
  <c r="I670" i="1"/>
  <c r="J670" i="1" s="1"/>
  <c r="I671" i="1"/>
  <c r="J671" i="1" s="1"/>
  <c r="I672" i="1"/>
  <c r="J672" i="1" s="1"/>
  <c r="I673" i="1"/>
  <c r="J673" i="1" s="1"/>
  <c r="I674" i="1"/>
  <c r="J674" i="1" s="1"/>
  <c r="I675" i="1"/>
  <c r="J675" i="1" s="1"/>
  <c r="I676" i="1"/>
  <c r="J676" i="1" s="1"/>
  <c r="I677" i="1"/>
  <c r="J677" i="1" s="1"/>
  <c r="I678" i="1"/>
  <c r="J678" i="1" s="1"/>
  <c r="I679" i="1"/>
  <c r="J679" i="1" s="1"/>
  <c r="I680" i="1"/>
  <c r="J680" i="1" s="1"/>
  <c r="I681" i="1"/>
  <c r="J681" i="1" s="1"/>
  <c r="I682" i="1"/>
  <c r="J682" i="1" s="1"/>
  <c r="I683" i="1"/>
  <c r="J683" i="1" s="1"/>
  <c r="I684" i="1"/>
  <c r="J684" i="1" s="1"/>
  <c r="I685" i="1"/>
  <c r="J685" i="1" s="1"/>
  <c r="I686" i="1"/>
  <c r="J686" i="1" s="1"/>
  <c r="I687" i="1"/>
  <c r="J687" i="1" s="1"/>
  <c r="I688" i="1"/>
  <c r="J688" i="1" s="1"/>
  <c r="I689" i="1"/>
  <c r="J689" i="1" s="1"/>
  <c r="I690" i="1"/>
  <c r="J690" i="1" s="1"/>
  <c r="I691" i="1"/>
  <c r="J691" i="1" s="1"/>
  <c r="I692" i="1"/>
  <c r="J692" i="1" s="1"/>
  <c r="I693" i="1"/>
  <c r="J693" i="1" s="1"/>
  <c r="I694" i="1"/>
  <c r="J694" i="1" s="1"/>
  <c r="I695" i="1"/>
  <c r="J695" i="1" s="1"/>
  <c r="I696" i="1"/>
  <c r="J696" i="1" s="1"/>
  <c r="I697" i="1"/>
  <c r="J697" i="1" s="1"/>
  <c r="I698" i="1"/>
  <c r="J698" i="1" s="1"/>
  <c r="I699" i="1"/>
  <c r="J699" i="1" s="1"/>
  <c r="I700" i="1"/>
  <c r="J700" i="1" s="1"/>
  <c r="I701" i="1"/>
  <c r="J701" i="1" s="1"/>
  <c r="I702" i="1"/>
  <c r="J702" i="1" s="1"/>
  <c r="I703" i="1"/>
  <c r="J703" i="1" s="1"/>
  <c r="I704" i="1"/>
  <c r="J704" i="1" s="1"/>
  <c r="I705" i="1"/>
  <c r="J705" i="1" s="1"/>
  <c r="I706" i="1"/>
  <c r="J706" i="1" s="1"/>
  <c r="I707" i="1"/>
  <c r="J707" i="1" s="1"/>
  <c r="I708" i="1"/>
  <c r="J708" i="1" s="1"/>
  <c r="I709" i="1"/>
  <c r="J709" i="1" s="1"/>
  <c r="I710" i="1"/>
  <c r="J710" i="1" s="1"/>
  <c r="I711" i="1"/>
  <c r="J711" i="1" s="1"/>
  <c r="I712" i="1"/>
  <c r="J712" i="1" s="1"/>
  <c r="I713" i="1"/>
  <c r="J713" i="1" s="1"/>
  <c r="I714" i="1"/>
  <c r="J714" i="1" s="1"/>
  <c r="I715" i="1"/>
  <c r="J715" i="1" s="1"/>
  <c r="I716" i="1"/>
  <c r="J716" i="1" s="1"/>
  <c r="I717" i="1"/>
  <c r="J717" i="1" s="1"/>
  <c r="I718" i="1"/>
  <c r="J718" i="1" s="1"/>
  <c r="I719" i="1"/>
  <c r="J719" i="1" s="1"/>
  <c r="I720" i="1"/>
  <c r="J720" i="1" s="1"/>
  <c r="I721" i="1"/>
  <c r="J721" i="1" s="1"/>
  <c r="I722" i="1"/>
  <c r="J722" i="1" s="1"/>
  <c r="I723" i="1"/>
  <c r="J723" i="1" s="1"/>
  <c r="I724" i="1"/>
  <c r="J724" i="1" s="1"/>
  <c r="I725" i="1"/>
  <c r="J725" i="1" s="1"/>
  <c r="I726" i="1"/>
  <c r="J726" i="1" s="1"/>
  <c r="I727" i="1"/>
  <c r="J727" i="1" s="1"/>
  <c r="I728" i="1"/>
  <c r="J728" i="1" s="1"/>
  <c r="I729" i="1"/>
  <c r="J729" i="1" s="1"/>
  <c r="I730" i="1"/>
  <c r="J730" i="1" s="1"/>
  <c r="I731" i="1"/>
  <c r="J731" i="1" s="1"/>
  <c r="I732" i="1"/>
  <c r="J732" i="1" s="1"/>
  <c r="I733" i="1"/>
  <c r="J733" i="1" s="1"/>
  <c r="I734" i="1"/>
  <c r="J734" i="1" s="1"/>
  <c r="I735" i="1"/>
  <c r="J735" i="1" s="1"/>
  <c r="I736" i="1"/>
  <c r="J736" i="1"/>
  <c r="I737" i="1"/>
  <c r="J737" i="1" s="1"/>
  <c r="I738" i="1"/>
  <c r="J738" i="1" s="1"/>
  <c r="I739" i="1"/>
  <c r="J739" i="1" s="1"/>
  <c r="I740" i="1"/>
  <c r="J740" i="1" s="1"/>
  <c r="I741" i="1"/>
  <c r="J741" i="1" s="1"/>
  <c r="I742" i="1"/>
  <c r="J742" i="1" s="1"/>
  <c r="I743" i="1"/>
  <c r="J743" i="1" s="1"/>
  <c r="I744" i="1"/>
  <c r="J744" i="1" s="1"/>
  <c r="I745" i="1"/>
  <c r="J745" i="1" s="1"/>
  <c r="I746" i="1"/>
  <c r="J746" i="1" s="1"/>
  <c r="I747" i="1"/>
  <c r="J747" i="1" s="1"/>
  <c r="I748" i="1"/>
  <c r="J748" i="1" s="1"/>
  <c r="I749" i="1"/>
  <c r="J749" i="1" s="1"/>
  <c r="I750" i="1"/>
  <c r="J750" i="1" s="1"/>
  <c r="I751" i="1"/>
  <c r="J751" i="1" s="1"/>
  <c r="I752" i="1"/>
  <c r="J752" i="1" s="1"/>
  <c r="I753" i="1"/>
  <c r="J753" i="1" s="1"/>
  <c r="I754" i="1"/>
  <c r="J754" i="1" s="1"/>
  <c r="I755" i="1"/>
  <c r="J755" i="1" s="1"/>
  <c r="I756" i="1"/>
  <c r="J756" i="1" s="1"/>
  <c r="I757" i="1"/>
  <c r="J757" i="1" s="1"/>
  <c r="I758" i="1"/>
  <c r="J758" i="1" s="1"/>
  <c r="I759" i="1"/>
  <c r="J759" i="1" s="1"/>
  <c r="I760" i="1"/>
  <c r="J760" i="1" s="1"/>
  <c r="I761" i="1"/>
  <c r="J761" i="1" s="1"/>
  <c r="I762" i="1"/>
  <c r="J762" i="1" s="1"/>
  <c r="I763" i="1"/>
  <c r="J763" i="1" s="1"/>
  <c r="I764" i="1"/>
  <c r="J764" i="1" s="1"/>
  <c r="I765" i="1"/>
  <c r="J765" i="1" s="1"/>
  <c r="I766" i="1"/>
  <c r="J766" i="1" s="1"/>
  <c r="I767" i="1"/>
  <c r="J767" i="1" s="1"/>
  <c r="I768" i="1"/>
  <c r="J768" i="1" s="1"/>
  <c r="I769" i="1"/>
  <c r="J769" i="1" s="1"/>
  <c r="I770" i="1"/>
  <c r="J770" i="1" s="1"/>
  <c r="I771" i="1"/>
  <c r="J771" i="1" s="1"/>
  <c r="I772" i="1"/>
  <c r="J772" i="1" s="1"/>
  <c r="I773" i="1"/>
  <c r="J773" i="1" s="1"/>
  <c r="I774" i="1"/>
  <c r="J774" i="1" s="1"/>
  <c r="I775" i="1"/>
  <c r="J775" i="1" s="1"/>
  <c r="I776" i="1"/>
  <c r="J776" i="1" s="1"/>
  <c r="I777" i="1"/>
  <c r="J777" i="1" s="1"/>
  <c r="I778" i="1"/>
  <c r="J778" i="1" s="1"/>
  <c r="I779" i="1"/>
  <c r="J779" i="1" s="1"/>
  <c r="I780" i="1"/>
  <c r="J780" i="1" s="1"/>
  <c r="I781" i="1"/>
  <c r="J781" i="1" s="1"/>
  <c r="I782" i="1"/>
  <c r="J782" i="1" s="1"/>
  <c r="I783" i="1"/>
  <c r="J783" i="1" s="1"/>
  <c r="I784" i="1"/>
  <c r="J784" i="1" s="1"/>
  <c r="I785" i="1"/>
  <c r="J785" i="1" s="1"/>
  <c r="I786" i="1"/>
  <c r="J786" i="1" s="1"/>
  <c r="I787" i="1"/>
  <c r="J787" i="1" s="1"/>
  <c r="I788" i="1"/>
  <c r="J788" i="1" s="1"/>
  <c r="I789" i="1"/>
  <c r="J789" i="1" s="1"/>
  <c r="I790" i="1"/>
  <c r="J790" i="1" s="1"/>
  <c r="I791" i="1"/>
  <c r="J791" i="1" s="1"/>
  <c r="I792" i="1"/>
  <c r="J792" i="1" s="1"/>
  <c r="I793" i="1"/>
  <c r="J793" i="1" s="1"/>
  <c r="I794" i="1"/>
  <c r="J794" i="1" s="1"/>
  <c r="I795" i="1"/>
  <c r="J795" i="1" s="1"/>
  <c r="I796" i="1"/>
  <c r="J796" i="1" s="1"/>
  <c r="I797" i="1"/>
  <c r="J797" i="1" s="1"/>
  <c r="I798" i="1"/>
  <c r="J798" i="1" s="1"/>
  <c r="I799" i="1"/>
  <c r="J799" i="1" s="1"/>
  <c r="I800" i="1"/>
  <c r="J800" i="1" s="1"/>
  <c r="I801" i="1"/>
  <c r="J801" i="1" s="1"/>
  <c r="I802" i="1"/>
  <c r="J802" i="1" s="1"/>
  <c r="I803" i="1"/>
  <c r="J803" i="1" s="1"/>
  <c r="I804" i="1"/>
  <c r="J804" i="1" s="1"/>
  <c r="I805" i="1"/>
  <c r="J805" i="1" s="1"/>
  <c r="I806" i="1"/>
  <c r="J806" i="1" s="1"/>
  <c r="I807" i="1"/>
  <c r="J807" i="1" s="1"/>
  <c r="I808" i="1"/>
  <c r="J808" i="1" s="1"/>
  <c r="I809" i="1"/>
  <c r="J809" i="1" s="1"/>
  <c r="I810" i="1"/>
  <c r="J810" i="1" s="1"/>
  <c r="I811" i="1"/>
  <c r="J811" i="1" s="1"/>
  <c r="I812" i="1"/>
  <c r="J812" i="1" s="1"/>
  <c r="I813" i="1"/>
  <c r="J813" i="1" s="1"/>
  <c r="I814" i="1"/>
  <c r="J814" i="1" s="1"/>
  <c r="I815" i="1"/>
  <c r="J815" i="1" s="1"/>
  <c r="I816" i="1"/>
  <c r="J816" i="1" s="1"/>
  <c r="I817" i="1"/>
  <c r="J817" i="1" s="1"/>
  <c r="I818" i="1"/>
  <c r="J818" i="1" s="1"/>
  <c r="I819" i="1"/>
  <c r="J819" i="1" s="1"/>
  <c r="I820" i="1"/>
  <c r="J820" i="1" s="1"/>
  <c r="I821" i="1"/>
  <c r="J821" i="1" s="1"/>
  <c r="I822" i="1"/>
  <c r="J822" i="1" s="1"/>
  <c r="I823" i="1"/>
  <c r="J823" i="1" s="1"/>
  <c r="I824" i="1"/>
  <c r="J824" i="1" s="1"/>
  <c r="I825" i="1"/>
  <c r="J825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189" i="1"/>
  <c r="H189" i="1" s="1"/>
  <c r="G190" i="1"/>
  <c r="H190" i="1" s="1"/>
  <c r="G191" i="1"/>
  <c r="H191" i="1" s="1"/>
  <c r="G192" i="1"/>
  <c r="H192" i="1" s="1"/>
  <c r="G193" i="1"/>
  <c r="H193" i="1" s="1"/>
  <c r="G194" i="1"/>
  <c r="H194" i="1" s="1"/>
  <c r="G195" i="1"/>
  <c r="H195" i="1" s="1"/>
  <c r="G196" i="1"/>
  <c r="H196" i="1" s="1"/>
  <c r="G197" i="1"/>
  <c r="H197" i="1" s="1"/>
  <c r="G198" i="1"/>
  <c r="H198" i="1" s="1"/>
  <c r="G199" i="1"/>
  <c r="H199" i="1" s="1"/>
  <c r="G200" i="1"/>
  <c r="H200" i="1" s="1"/>
  <c r="G201" i="1"/>
  <c r="H201" i="1" s="1"/>
  <c r="G202" i="1"/>
  <c r="H202" i="1" s="1"/>
  <c r="G203" i="1"/>
  <c r="H203" i="1" s="1"/>
  <c r="G204" i="1"/>
  <c r="H204" i="1" s="1"/>
  <c r="G205" i="1"/>
  <c r="H205" i="1" s="1"/>
  <c r="G206" i="1"/>
  <c r="H206" i="1" s="1"/>
  <c r="G207" i="1"/>
  <c r="H207" i="1" s="1"/>
  <c r="G208" i="1"/>
  <c r="H208" i="1" s="1"/>
  <c r="G209" i="1"/>
  <c r="H209" i="1" s="1"/>
  <c r="G210" i="1"/>
  <c r="H210" i="1" s="1"/>
  <c r="G211" i="1"/>
  <c r="H211" i="1" s="1"/>
  <c r="G212" i="1"/>
  <c r="H212" i="1" s="1"/>
  <c r="G213" i="1"/>
  <c r="H213" i="1" s="1"/>
  <c r="G214" i="1"/>
  <c r="H214" i="1" s="1"/>
  <c r="G215" i="1"/>
  <c r="H215" i="1" s="1"/>
  <c r="G216" i="1"/>
  <c r="H216" i="1" s="1"/>
  <c r="G217" i="1"/>
  <c r="H217" i="1" s="1"/>
  <c r="G218" i="1"/>
  <c r="H218" i="1" s="1"/>
  <c r="G219" i="1"/>
  <c r="H219" i="1" s="1"/>
  <c r="G220" i="1"/>
  <c r="H220" i="1" s="1"/>
  <c r="G221" i="1"/>
  <c r="H221" i="1" s="1"/>
  <c r="G222" i="1"/>
  <c r="H222" i="1" s="1"/>
  <c r="G223" i="1"/>
  <c r="H223" i="1" s="1"/>
  <c r="G224" i="1"/>
  <c r="H224" i="1" s="1"/>
  <c r="G225" i="1"/>
  <c r="H225" i="1" s="1"/>
  <c r="G226" i="1"/>
  <c r="H226" i="1" s="1"/>
  <c r="G227" i="1"/>
  <c r="H227" i="1" s="1"/>
  <c r="G228" i="1"/>
  <c r="H228" i="1" s="1"/>
  <c r="G229" i="1"/>
  <c r="H229" i="1" s="1"/>
  <c r="G230" i="1"/>
  <c r="H230" i="1" s="1"/>
  <c r="G231" i="1"/>
  <c r="H231" i="1" s="1"/>
  <c r="G232" i="1"/>
  <c r="H232" i="1" s="1"/>
  <c r="G233" i="1"/>
  <c r="H233" i="1" s="1"/>
  <c r="G234" i="1"/>
  <c r="H234" i="1" s="1"/>
  <c r="G235" i="1"/>
  <c r="H235" i="1" s="1"/>
  <c r="G236" i="1"/>
  <c r="H236" i="1" s="1"/>
  <c r="G237" i="1"/>
  <c r="H237" i="1" s="1"/>
  <c r="G238" i="1"/>
  <c r="H238" i="1" s="1"/>
  <c r="G239" i="1"/>
  <c r="H239" i="1" s="1"/>
  <c r="G240" i="1"/>
  <c r="H240" i="1" s="1"/>
  <c r="G241" i="1"/>
  <c r="H241" i="1" s="1"/>
  <c r="G242" i="1"/>
  <c r="H242" i="1" s="1"/>
  <c r="G243" i="1"/>
  <c r="H243" i="1" s="1"/>
  <c r="G244" i="1"/>
  <c r="H244" i="1" s="1"/>
  <c r="G245" i="1"/>
  <c r="H245" i="1" s="1"/>
  <c r="G246" i="1"/>
  <c r="H246" i="1" s="1"/>
  <c r="G247" i="1"/>
  <c r="H247" i="1" s="1"/>
  <c r="G248" i="1"/>
  <c r="H248" i="1" s="1"/>
  <c r="G249" i="1"/>
  <c r="H249" i="1" s="1"/>
  <c r="G250" i="1"/>
  <c r="H250" i="1" s="1"/>
  <c r="G251" i="1"/>
  <c r="H251" i="1" s="1"/>
  <c r="G252" i="1"/>
  <c r="H252" i="1" s="1"/>
  <c r="G253" i="1"/>
  <c r="H253" i="1" s="1"/>
  <c r="G254" i="1"/>
  <c r="H254" i="1" s="1"/>
  <c r="G255" i="1"/>
  <c r="H255" i="1" s="1"/>
  <c r="G256" i="1"/>
  <c r="H256" i="1" s="1"/>
  <c r="G257" i="1"/>
  <c r="H257" i="1" s="1"/>
  <c r="G258" i="1"/>
  <c r="H258" i="1" s="1"/>
  <c r="G259" i="1"/>
  <c r="H259" i="1" s="1"/>
  <c r="G260" i="1"/>
  <c r="H260" i="1" s="1"/>
  <c r="G261" i="1"/>
  <c r="H261" i="1" s="1"/>
  <c r="G262" i="1"/>
  <c r="H262" i="1" s="1"/>
  <c r="G263" i="1"/>
  <c r="H263" i="1" s="1"/>
  <c r="G264" i="1"/>
  <c r="H264" i="1" s="1"/>
  <c r="G265" i="1"/>
  <c r="H265" i="1" s="1"/>
  <c r="G266" i="1"/>
  <c r="H266" i="1" s="1"/>
  <c r="G267" i="1"/>
  <c r="H267" i="1" s="1"/>
  <c r="G268" i="1"/>
  <c r="H268" i="1" s="1"/>
  <c r="G269" i="1"/>
  <c r="H269" i="1" s="1"/>
  <c r="G270" i="1"/>
  <c r="H270" i="1" s="1"/>
  <c r="G271" i="1"/>
  <c r="H271" i="1" s="1"/>
  <c r="G272" i="1"/>
  <c r="H272" i="1" s="1"/>
  <c r="G273" i="1"/>
  <c r="H273" i="1" s="1"/>
  <c r="G274" i="1"/>
  <c r="H274" i="1" s="1"/>
  <c r="G275" i="1"/>
  <c r="H275" i="1" s="1"/>
  <c r="G276" i="1"/>
  <c r="H276" i="1" s="1"/>
  <c r="G277" i="1"/>
  <c r="H277" i="1" s="1"/>
  <c r="G278" i="1"/>
  <c r="H278" i="1" s="1"/>
  <c r="G279" i="1"/>
  <c r="H279" i="1" s="1"/>
  <c r="G280" i="1"/>
  <c r="H280" i="1" s="1"/>
  <c r="G281" i="1"/>
  <c r="H281" i="1" s="1"/>
  <c r="G282" i="1"/>
  <c r="H282" i="1" s="1"/>
  <c r="G283" i="1"/>
  <c r="H283" i="1" s="1"/>
  <c r="G284" i="1"/>
  <c r="H284" i="1" s="1"/>
  <c r="G285" i="1"/>
  <c r="H285" i="1" s="1"/>
  <c r="G286" i="1"/>
  <c r="H286" i="1" s="1"/>
  <c r="G287" i="1"/>
  <c r="H287" i="1" s="1"/>
  <c r="G288" i="1"/>
  <c r="H288" i="1" s="1"/>
  <c r="G289" i="1"/>
  <c r="H289" i="1" s="1"/>
  <c r="G290" i="1"/>
  <c r="H290" i="1" s="1"/>
  <c r="G291" i="1"/>
  <c r="H291" i="1" s="1"/>
  <c r="G292" i="1"/>
  <c r="H292" i="1" s="1"/>
  <c r="G293" i="1"/>
  <c r="H293" i="1" s="1"/>
  <c r="G294" i="1"/>
  <c r="H294" i="1" s="1"/>
  <c r="G295" i="1"/>
  <c r="H295" i="1" s="1"/>
  <c r="G296" i="1"/>
  <c r="H296" i="1" s="1"/>
  <c r="G297" i="1"/>
  <c r="H297" i="1" s="1"/>
  <c r="G298" i="1"/>
  <c r="H298" i="1" s="1"/>
  <c r="G299" i="1"/>
  <c r="H299" i="1" s="1"/>
  <c r="G300" i="1"/>
  <c r="H300" i="1" s="1"/>
  <c r="G301" i="1"/>
  <c r="H301" i="1" s="1"/>
  <c r="G302" i="1"/>
  <c r="H302" i="1" s="1"/>
  <c r="G303" i="1"/>
  <c r="H303" i="1" s="1"/>
  <c r="G304" i="1"/>
  <c r="H304" i="1" s="1"/>
  <c r="G305" i="1"/>
  <c r="H305" i="1" s="1"/>
  <c r="G306" i="1"/>
  <c r="H306" i="1" s="1"/>
  <c r="G307" i="1"/>
  <c r="H307" i="1" s="1"/>
  <c r="G308" i="1"/>
  <c r="H308" i="1" s="1"/>
  <c r="G309" i="1"/>
  <c r="H309" i="1" s="1"/>
  <c r="G310" i="1"/>
  <c r="H310" i="1" s="1"/>
  <c r="G311" i="1"/>
  <c r="H311" i="1" s="1"/>
  <c r="G312" i="1"/>
  <c r="H312" i="1" s="1"/>
  <c r="G313" i="1"/>
  <c r="H313" i="1" s="1"/>
  <c r="G314" i="1"/>
  <c r="H314" i="1" s="1"/>
  <c r="G315" i="1"/>
  <c r="H315" i="1" s="1"/>
  <c r="G316" i="1"/>
  <c r="H316" i="1" s="1"/>
  <c r="G317" i="1"/>
  <c r="H317" i="1" s="1"/>
  <c r="G318" i="1"/>
  <c r="H318" i="1" s="1"/>
  <c r="G319" i="1"/>
  <c r="H319" i="1" s="1"/>
  <c r="G320" i="1"/>
  <c r="H320" i="1" s="1"/>
  <c r="G321" i="1"/>
  <c r="H321" i="1" s="1"/>
  <c r="G322" i="1"/>
  <c r="H322" i="1" s="1"/>
  <c r="G323" i="1"/>
  <c r="H323" i="1" s="1"/>
  <c r="G324" i="1"/>
  <c r="H324" i="1" s="1"/>
  <c r="G325" i="1"/>
  <c r="H325" i="1" s="1"/>
  <c r="G326" i="1"/>
  <c r="H326" i="1" s="1"/>
  <c r="G327" i="1"/>
  <c r="H327" i="1" s="1"/>
  <c r="G328" i="1"/>
  <c r="H328" i="1" s="1"/>
  <c r="G329" i="1"/>
  <c r="H329" i="1" s="1"/>
  <c r="G330" i="1"/>
  <c r="H330" i="1" s="1"/>
  <c r="G331" i="1"/>
  <c r="H331" i="1" s="1"/>
  <c r="G332" i="1"/>
  <c r="H332" i="1" s="1"/>
  <c r="G333" i="1"/>
  <c r="H333" i="1" s="1"/>
  <c r="G334" i="1"/>
  <c r="H334" i="1" s="1"/>
  <c r="G335" i="1"/>
  <c r="H335" i="1" s="1"/>
  <c r="G336" i="1"/>
  <c r="H336" i="1" s="1"/>
  <c r="G337" i="1"/>
  <c r="H337" i="1" s="1"/>
  <c r="G338" i="1"/>
  <c r="H338" i="1" s="1"/>
  <c r="G339" i="1"/>
  <c r="H339" i="1" s="1"/>
  <c r="G340" i="1"/>
  <c r="H340" i="1" s="1"/>
  <c r="G341" i="1"/>
  <c r="H341" i="1" s="1"/>
  <c r="G342" i="1"/>
  <c r="H342" i="1" s="1"/>
  <c r="G343" i="1"/>
  <c r="H343" i="1" s="1"/>
  <c r="G344" i="1"/>
  <c r="H344" i="1" s="1"/>
  <c r="G345" i="1"/>
  <c r="H345" i="1" s="1"/>
  <c r="G346" i="1"/>
  <c r="H346" i="1" s="1"/>
  <c r="G347" i="1"/>
  <c r="H347" i="1" s="1"/>
  <c r="G348" i="1"/>
  <c r="H348" i="1" s="1"/>
  <c r="G349" i="1"/>
  <c r="H349" i="1" s="1"/>
  <c r="G350" i="1"/>
  <c r="H350" i="1" s="1"/>
  <c r="G351" i="1"/>
  <c r="H351" i="1" s="1"/>
  <c r="G352" i="1"/>
  <c r="H352" i="1" s="1"/>
  <c r="G353" i="1"/>
  <c r="H353" i="1" s="1"/>
  <c r="G354" i="1"/>
  <c r="H354" i="1" s="1"/>
  <c r="G355" i="1"/>
  <c r="H355" i="1" s="1"/>
  <c r="G356" i="1"/>
  <c r="H356" i="1" s="1"/>
  <c r="G357" i="1"/>
  <c r="H357" i="1" s="1"/>
  <c r="G358" i="1"/>
  <c r="H358" i="1" s="1"/>
  <c r="G359" i="1"/>
  <c r="H359" i="1" s="1"/>
  <c r="G360" i="1"/>
  <c r="H360" i="1" s="1"/>
  <c r="G361" i="1"/>
  <c r="H361" i="1" s="1"/>
  <c r="G362" i="1"/>
  <c r="H362" i="1" s="1"/>
  <c r="G363" i="1"/>
  <c r="H363" i="1" s="1"/>
  <c r="G364" i="1"/>
  <c r="H364" i="1" s="1"/>
  <c r="G365" i="1"/>
  <c r="H365" i="1" s="1"/>
  <c r="G366" i="1"/>
  <c r="H366" i="1" s="1"/>
  <c r="G367" i="1"/>
  <c r="H367" i="1" s="1"/>
  <c r="G368" i="1"/>
  <c r="H368" i="1" s="1"/>
  <c r="G369" i="1"/>
  <c r="H369" i="1" s="1"/>
  <c r="G370" i="1"/>
  <c r="H370" i="1" s="1"/>
  <c r="G371" i="1"/>
  <c r="H371" i="1" s="1"/>
  <c r="G372" i="1"/>
  <c r="H372" i="1" s="1"/>
  <c r="G373" i="1"/>
  <c r="H373" i="1" s="1"/>
  <c r="G374" i="1"/>
  <c r="H374" i="1" s="1"/>
  <c r="G375" i="1"/>
  <c r="H375" i="1" s="1"/>
  <c r="G376" i="1"/>
  <c r="H376" i="1" s="1"/>
  <c r="G377" i="1"/>
  <c r="H377" i="1" s="1"/>
  <c r="G378" i="1"/>
  <c r="H378" i="1" s="1"/>
  <c r="G379" i="1"/>
  <c r="H379" i="1" s="1"/>
  <c r="G380" i="1"/>
  <c r="H380" i="1" s="1"/>
  <c r="G381" i="1"/>
  <c r="H381" i="1" s="1"/>
  <c r="G382" i="1"/>
  <c r="H382" i="1" s="1"/>
  <c r="G383" i="1"/>
  <c r="H383" i="1" s="1"/>
  <c r="G384" i="1"/>
  <c r="H384" i="1" s="1"/>
  <c r="G385" i="1"/>
  <c r="H385" i="1" s="1"/>
  <c r="G386" i="1"/>
  <c r="H386" i="1" s="1"/>
  <c r="G387" i="1"/>
  <c r="H387" i="1" s="1"/>
  <c r="G388" i="1"/>
  <c r="H388" i="1" s="1"/>
  <c r="G389" i="1"/>
  <c r="H389" i="1" s="1"/>
  <c r="G390" i="1"/>
  <c r="H390" i="1" s="1"/>
  <c r="G391" i="1"/>
  <c r="H391" i="1" s="1"/>
  <c r="G392" i="1"/>
  <c r="H392" i="1" s="1"/>
  <c r="G393" i="1"/>
  <c r="H393" i="1" s="1"/>
  <c r="G394" i="1"/>
  <c r="H394" i="1" s="1"/>
  <c r="G395" i="1"/>
  <c r="H395" i="1" s="1"/>
  <c r="G396" i="1"/>
  <c r="H396" i="1" s="1"/>
  <c r="G397" i="1"/>
  <c r="H397" i="1" s="1"/>
  <c r="G398" i="1"/>
  <c r="H398" i="1" s="1"/>
  <c r="G399" i="1"/>
  <c r="H399" i="1" s="1"/>
  <c r="G400" i="1"/>
  <c r="H400" i="1" s="1"/>
  <c r="G401" i="1"/>
  <c r="H401" i="1" s="1"/>
  <c r="G402" i="1"/>
  <c r="H402" i="1" s="1"/>
  <c r="G403" i="1"/>
  <c r="H403" i="1" s="1"/>
  <c r="G404" i="1"/>
  <c r="H404" i="1" s="1"/>
  <c r="G405" i="1"/>
  <c r="H405" i="1" s="1"/>
  <c r="G406" i="1"/>
  <c r="H406" i="1" s="1"/>
  <c r="G407" i="1"/>
  <c r="H407" i="1" s="1"/>
  <c r="G408" i="1"/>
  <c r="H408" i="1" s="1"/>
  <c r="G409" i="1"/>
  <c r="H409" i="1" s="1"/>
  <c r="G410" i="1"/>
  <c r="H410" i="1" s="1"/>
  <c r="G411" i="1"/>
  <c r="H411" i="1" s="1"/>
  <c r="G412" i="1"/>
  <c r="H412" i="1" s="1"/>
  <c r="G413" i="1"/>
  <c r="H413" i="1" s="1"/>
  <c r="G414" i="1"/>
  <c r="H414" i="1" s="1"/>
  <c r="G415" i="1"/>
  <c r="H415" i="1" s="1"/>
  <c r="G416" i="1"/>
  <c r="H416" i="1" s="1"/>
  <c r="G417" i="1"/>
  <c r="H417" i="1" s="1"/>
  <c r="G418" i="1"/>
  <c r="H418" i="1" s="1"/>
  <c r="G419" i="1"/>
  <c r="H419" i="1" s="1"/>
  <c r="G420" i="1"/>
  <c r="H420" i="1" s="1"/>
  <c r="G421" i="1"/>
  <c r="H421" i="1" s="1"/>
  <c r="G422" i="1"/>
  <c r="H422" i="1" s="1"/>
  <c r="G423" i="1"/>
  <c r="H423" i="1" s="1"/>
  <c r="G424" i="1"/>
  <c r="H424" i="1" s="1"/>
  <c r="G425" i="1"/>
  <c r="H425" i="1" s="1"/>
  <c r="G426" i="1"/>
  <c r="H426" i="1" s="1"/>
  <c r="G427" i="1"/>
  <c r="H427" i="1" s="1"/>
  <c r="G428" i="1"/>
  <c r="H428" i="1" s="1"/>
  <c r="G429" i="1"/>
  <c r="H429" i="1" s="1"/>
  <c r="G430" i="1"/>
  <c r="H430" i="1" s="1"/>
  <c r="G431" i="1"/>
  <c r="H431" i="1" s="1"/>
  <c r="G432" i="1"/>
  <c r="H432" i="1" s="1"/>
  <c r="G433" i="1"/>
  <c r="H433" i="1" s="1"/>
  <c r="G434" i="1"/>
  <c r="H434" i="1" s="1"/>
  <c r="G435" i="1"/>
  <c r="H435" i="1" s="1"/>
  <c r="G436" i="1"/>
  <c r="H436" i="1" s="1"/>
  <c r="G437" i="1"/>
  <c r="H437" i="1" s="1"/>
  <c r="G438" i="1"/>
  <c r="H438" i="1" s="1"/>
  <c r="G439" i="1"/>
  <c r="H439" i="1" s="1"/>
  <c r="G440" i="1"/>
  <c r="H440" i="1" s="1"/>
  <c r="G441" i="1"/>
  <c r="H441" i="1" s="1"/>
  <c r="G442" i="1"/>
  <c r="H442" i="1" s="1"/>
  <c r="G443" i="1"/>
  <c r="H443" i="1" s="1"/>
  <c r="G444" i="1"/>
  <c r="H444" i="1" s="1"/>
  <c r="G445" i="1"/>
  <c r="H445" i="1" s="1"/>
  <c r="G446" i="1"/>
  <c r="H446" i="1" s="1"/>
  <c r="G447" i="1"/>
  <c r="H447" i="1" s="1"/>
  <c r="G448" i="1"/>
  <c r="H448" i="1" s="1"/>
  <c r="G449" i="1"/>
  <c r="H449" i="1" s="1"/>
  <c r="G450" i="1"/>
  <c r="H450" i="1" s="1"/>
  <c r="G451" i="1"/>
  <c r="H451" i="1" s="1"/>
  <c r="G452" i="1"/>
  <c r="H452" i="1" s="1"/>
  <c r="G453" i="1"/>
  <c r="H453" i="1" s="1"/>
  <c r="G454" i="1"/>
  <c r="H454" i="1" s="1"/>
  <c r="G455" i="1"/>
  <c r="H455" i="1" s="1"/>
  <c r="G456" i="1"/>
  <c r="H456" i="1" s="1"/>
  <c r="G457" i="1"/>
  <c r="H457" i="1" s="1"/>
  <c r="G458" i="1"/>
  <c r="H458" i="1" s="1"/>
  <c r="G459" i="1"/>
  <c r="H459" i="1" s="1"/>
  <c r="G460" i="1"/>
  <c r="H460" i="1" s="1"/>
  <c r="G461" i="1"/>
  <c r="H461" i="1" s="1"/>
  <c r="G462" i="1"/>
  <c r="H462" i="1" s="1"/>
  <c r="G463" i="1"/>
  <c r="H463" i="1" s="1"/>
  <c r="G464" i="1"/>
  <c r="H464" i="1" s="1"/>
  <c r="G465" i="1"/>
  <c r="H465" i="1" s="1"/>
  <c r="G466" i="1"/>
  <c r="H466" i="1" s="1"/>
  <c r="G467" i="1"/>
  <c r="H467" i="1" s="1"/>
  <c r="G468" i="1"/>
  <c r="H468" i="1" s="1"/>
  <c r="G469" i="1"/>
  <c r="H469" i="1" s="1"/>
  <c r="G470" i="1"/>
  <c r="H470" i="1" s="1"/>
  <c r="G471" i="1"/>
  <c r="H471" i="1" s="1"/>
  <c r="G472" i="1"/>
  <c r="H472" i="1" s="1"/>
  <c r="G473" i="1"/>
  <c r="H473" i="1" s="1"/>
  <c r="G474" i="1"/>
  <c r="H474" i="1" s="1"/>
  <c r="G475" i="1"/>
  <c r="H475" i="1" s="1"/>
  <c r="G476" i="1"/>
  <c r="H476" i="1" s="1"/>
  <c r="G477" i="1"/>
  <c r="H477" i="1" s="1"/>
  <c r="G478" i="1"/>
  <c r="H478" i="1" s="1"/>
  <c r="G479" i="1"/>
  <c r="H479" i="1" s="1"/>
  <c r="G480" i="1"/>
  <c r="H480" i="1" s="1"/>
  <c r="G481" i="1"/>
  <c r="H481" i="1" s="1"/>
  <c r="G482" i="1"/>
  <c r="H482" i="1" s="1"/>
  <c r="G483" i="1"/>
  <c r="H483" i="1" s="1"/>
  <c r="G484" i="1"/>
  <c r="H484" i="1" s="1"/>
  <c r="G485" i="1"/>
  <c r="H485" i="1" s="1"/>
  <c r="G486" i="1"/>
  <c r="H486" i="1" s="1"/>
  <c r="G487" i="1"/>
  <c r="H487" i="1" s="1"/>
  <c r="G488" i="1"/>
  <c r="H488" i="1" s="1"/>
  <c r="G489" i="1"/>
  <c r="H489" i="1" s="1"/>
  <c r="G490" i="1"/>
  <c r="H490" i="1" s="1"/>
  <c r="G491" i="1"/>
  <c r="H491" i="1" s="1"/>
  <c r="G492" i="1"/>
  <c r="H492" i="1" s="1"/>
  <c r="G493" i="1"/>
  <c r="H493" i="1" s="1"/>
  <c r="G494" i="1"/>
  <c r="H494" i="1" s="1"/>
  <c r="G495" i="1"/>
  <c r="H495" i="1" s="1"/>
  <c r="G496" i="1"/>
  <c r="H496" i="1" s="1"/>
  <c r="G497" i="1"/>
  <c r="H497" i="1" s="1"/>
  <c r="G498" i="1"/>
  <c r="H498" i="1" s="1"/>
  <c r="G499" i="1"/>
  <c r="H499" i="1" s="1"/>
  <c r="G500" i="1"/>
  <c r="H500" i="1" s="1"/>
  <c r="G501" i="1"/>
  <c r="H501" i="1" s="1"/>
  <c r="G502" i="1"/>
  <c r="H502" i="1" s="1"/>
  <c r="G503" i="1"/>
  <c r="H503" i="1" s="1"/>
  <c r="G504" i="1"/>
  <c r="H504" i="1" s="1"/>
  <c r="G505" i="1"/>
  <c r="H505" i="1" s="1"/>
  <c r="G506" i="1"/>
  <c r="H506" i="1" s="1"/>
  <c r="G507" i="1"/>
  <c r="H507" i="1" s="1"/>
  <c r="G508" i="1"/>
  <c r="H508" i="1" s="1"/>
  <c r="G509" i="1"/>
  <c r="H509" i="1" s="1"/>
  <c r="G510" i="1"/>
  <c r="H510" i="1" s="1"/>
  <c r="G511" i="1"/>
  <c r="H511" i="1" s="1"/>
  <c r="G512" i="1"/>
  <c r="H512" i="1" s="1"/>
  <c r="G513" i="1"/>
  <c r="H513" i="1" s="1"/>
  <c r="G514" i="1"/>
  <c r="H514" i="1" s="1"/>
  <c r="G515" i="1"/>
  <c r="H515" i="1" s="1"/>
  <c r="G516" i="1"/>
  <c r="H516" i="1" s="1"/>
  <c r="G517" i="1"/>
  <c r="H517" i="1" s="1"/>
  <c r="G518" i="1"/>
  <c r="H518" i="1" s="1"/>
  <c r="G519" i="1"/>
  <c r="H519" i="1" s="1"/>
  <c r="G520" i="1"/>
  <c r="H520" i="1" s="1"/>
  <c r="G521" i="1"/>
  <c r="H521" i="1" s="1"/>
  <c r="G522" i="1"/>
  <c r="H522" i="1" s="1"/>
  <c r="G523" i="1"/>
  <c r="H523" i="1" s="1"/>
  <c r="G524" i="1"/>
  <c r="H524" i="1" s="1"/>
  <c r="G525" i="1"/>
  <c r="H525" i="1" s="1"/>
  <c r="G526" i="1"/>
  <c r="H526" i="1" s="1"/>
  <c r="G527" i="1"/>
  <c r="H527" i="1" s="1"/>
  <c r="G528" i="1"/>
  <c r="H528" i="1" s="1"/>
  <c r="G529" i="1"/>
  <c r="H529" i="1" s="1"/>
  <c r="G530" i="1"/>
  <c r="H530" i="1" s="1"/>
  <c r="G531" i="1"/>
  <c r="H531" i="1" s="1"/>
  <c r="G532" i="1"/>
  <c r="H532" i="1" s="1"/>
  <c r="G533" i="1"/>
  <c r="H533" i="1" s="1"/>
  <c r="G534" i="1"/>
  <c r="H534" i="1" s="1"/>
  <c r="G535" i="1"/>
  <c r="H535" i="1" s="1"/>
  <c r="G536" i="1"/>
  <c r="H536" i="1" s="1"/>
  <c r="G537" i="1"/>
  <c r="H537" i="1" s="1"/>
  <c r="G538" i="1"/>
  <c r="H538" i="1" s="1"/>
  <c r="G539" i="1"/>
  <c r="H539" i="1" s="1"/>
  <c r="G540" i="1"/>
  <c r="H540" i="1" s="1"/>
  <c r="G541" i="1"/>
  <c r="H541" i="1" s="1"/>
  <c r="G542" i="1"/>
  <c r="H542" i="1" s="1"/>
  <c r="G543" i="1"/>
  <c r="H543" i="1" s="1"/>
  <c r="G544" i="1"/>
  <c r="H544" i="1" s="1"/>
  <c r="G545" i="1"/>
  <c r="H545" i="1" s="1"/>
  <c r="G546" i="1"/>
  <c r="H546" i="1" s="1"/>
  <c r="G547" i="1"/>
  <c r="H547" i="1" s="1"/>
  <c r="G548" i="1"/>
  <c r="H548" i="1" s="1"/>
  <c r="G549" i="1"/>
  <c r="H549" i="1" s="1"/>
  <c r="G550" i="1"/>
  <c r="H550" i="1" s="1"/>
  <c r="G551" i="1"/>
  <c r="H551" i="1" s="1"/>
  <c r="G552" i="1"/>
  <c r="H552" i="1" s="1"/>
  <c r="G553" i="1"/>
  <c r="H553" i="1" s="1"/>
  <c r="G554" i="1"/>
  <c r="H554" i="1" s="1"/>
  <c r="G555" i="1"/>
  <c r="H555" i="1" s="1"/>
  <c r="G556" i="1"/>
  <c r="H556" i="1" s="1"/>
  <c r="G557" i="1"/>
  <c r="H557" i="1" s="1"/>
  <c r="G558" i="1"/>
  <c r="H558" i="1" s="1"/>
  <c r="G559" i="1"/>
  <c r="H559" i="1" s="1"/>
  <c r="G560" i="1"/>
  <c r="H560" i="1" s="1"/>
  <c r="G561" i="1"/>
  <c r="H561" i="1" s="1"/>
  <c r="G562" i="1"/>
  <c r="H562" i="1" s="1"/>
  <c r="G563" i="1"/>
  <c r="H563" i="1" s="1"/>
  <c r="G564" i="1"/>
  <c r="H564" i="1" s="1"/>
  <c r="G565" i="1"/>
  <c r="H565" i="1" s="1"/>
  <c r="G566" i="1"/>
  <c r="H566" i="1" s="1"/>
  <c r="G567" i="1"/>
  <c r="H567" i="1" s="1"/>
  <c r="G568" i="1"/>
  <c r="H568" i="1" s="1"/>
  <c r="G569" i="1"/>
  <c r="H569" i="1" s="1"/>
  <c r="G570" i="1"/>
  <c r="H570" i="1" s="1"/>
  <c r="G571" i="1"/>
  <c r="H571" i="1" s="1"/>
  <c r="G572" i="1"/>
  <c r="H572" i="1" s="1"/>
  <c r="G573" i="1"/>
  <c r="H573" i="1" s="1"/>
  <c r="G574" i="1"/>
  <c r="H574" i="1" s="1"/>
  <c r="G575" i="1"/>
  <c r="H575" i="1" s="1"/>
  <c r="G576" i="1"/>
  <c r="H576" i="1" s="1"/>
  <c r="G577" i="1"/>
  <c r="H577" i="1" s="1"/>
  <c r="G578" i="1"/>
  <c r="H578" i="1" s="1"/>
  <c r="G579" i="1"/>
  <c r="H579" i="1" s="1"/>
  <c r="G580" i="1"/>
  <c r="H580" i="1" s="1"/>
  <c r="G581" i="1"/>
  <c r="H581" i="1" s="1"/>
  <c r="G582" i="1"/>
  <c r="H582" i="1" s="1"/>
  <c r="G583" i="1"/>
  <c r="H583" i="1" s="1"/>
  <c r="G584" i="1"/>
  <c r="H584" i="1" s="1"/>
  <c r="G585" i="1"/>
  <c r="H585" i="1" s="1"/>
  <c r="G586" i="1"/>
  <c r="H586" i="1" s="1"/>
  <c r="G587" i="1"/>
  <c r="H587" i="1" s="1"/>
  <c r="G588" i="1"/>
  <c r="H588" i="1" s="1"/>
  <c r="G589" i="1"/>
  <c r="H589" i="1" s="1"/>
  <c r="G590" i="1"/>
  <c r="H590" i="1" s="1"/>
  <c r="G591" i="1"/>
  <c r="H591" i="1" s="1"/>
  <c r="G592" i="1"/>
  <c r="H592" i="1" s="1"/>
  <c r="G593" i="1"/>
  <c r="H593" i="1" s="1"/>
  <c r="G594" i="1"/>
  <c r="H594" i="1" s="1"/>
  <c r="G595" i="1"/>
  <c r="H595" i="1" s="1"/>
  <c r="G596" i="1"/>
  <c r="H596" i="1" s="1"/>
  <c r="G597" i="1"/>
  <c r="H597" i="1" s="1"/>
  <c r="G598" i="1"/>
  <c r="H598" i="1" s="1"/>
  <c r="G599" i="1"/>
  <c r="H599" i="1" s="1"/>
  <c r="G600" i="1"/>
  <c r="H600" i="1" s="1"/>
  <c r="G601" i="1"/>
  <c r="H601" i="1" s="1"/>
  <c r="G602" i="1"/>
  <c r="H602" i="1" s="1"/>
  <c r="G603" i="1"/>
  <c r="H603" i="1" s="1"/>
  <c r="G604" i="1"/>
  <c r="H604" i="1" s="1"/>
  <c r="G605" i="1"/>
  <c r="H605" i="1" s="1"/>
  <c r="G606" i="1"/>
  <c r="H606" i="1" s="1"/>
  <c r="G607" i="1"/>
  <c r="H607" i="1" s="1"/>
  <c r="G608" i="1"/>
  <c r="H608" i="1" s="1"/>
  <c r="G609" i="1"/>
  <c r="H609" i="1" s="1"/>
  <c r="G610" i="1"/>
  <c r="H610" i="1" s="1"/>
  <c r="G611" i="1"/>
  <c r="H611" i="1" s="1"/>
  <c r="G612" i="1"/>
  <c r="H612" i="1" s="1"/>
  <c r="G613" i="1"/>
  <c r="H613" i="1" s="1"/>
  <c r="G614" i="1"/>
  <c r="H614" i="1" s="1"/>
  <c r="G615" i="1"/>
  <c r="H615" i="1" s="1"/>
  <c r="G616" i="1"/>
  <c r="H616" i="1" s="1"/>
  <c r="G617" i="1"/>
  <c r="H617" i="1" s="1"/>
  <c r="G618" i="1"/>
  <c r="H618" i="1" s="1"/>
  <c r="G619" i="1"/>
  <c r="H619" i="1" s="1"/>
  <c r="G620" i="1"/>
  <c r="H620" i="1" s="1"/>
  <c r="G621" i="1"/>
  <c r="H621" i="1" s="1"/>
  <c r="G622" i="1"/>
  <c r="H622" i="1" s="1"/>
  <c r="G623" i="1"/>
  <c r="H623" i="1" s="1"/>
  <c r="G624" i="1"/>
  <c r="H624" i="1" s="1"/>
  <c r="G625" i="1"/>
  <c r="H625" i="1" s="1"/>
  <c r="G626" i="1"/>
  <c r="H626" i="1" s="1"/>
  <c r="G627" i="1"/>
  <c r="H627" i="1" s="1"/>
  <c r="G628" i="1"/>
  <c r="H628" i="1" s="1"/>
  <c r="G629" i="1"/>
  <c r="H629" i="1" s="1"/>
  <c r="G630" i="1"/>
  <c r="H630" i="1" s="1"/>
  <c r="G631" i="1"/>
  <c r="H631" i="1" s="1"/>
  <c r="G632" i="1"/>
  <c r="H632" i="1" s="1"/>
  <c r="G633" i="1"/>
  <c r="H633" i="1" s="1"/>
  <c r="G634" i="1"/>
  <c r="H634" i="1" s="1"/>
  <c r="G635" i="1"/>
  <c r="H635" i="1" s="1"/>
  <c r="G636" i="1"/>
  <c r="H636" i="1" s="1"/>
  <c r="G637" i="1"/>
  <c r="H637" i="1" s="1"/>
  <c r="G638" i="1"/>
  <c r="H638" i="1" s="1"/>
  <c r="G639" i="1"/>
  <c r="H639" i="1" s="1"/>
  <c r="G640" i="1"/>
  <c r="H640" i="1" s="1"/>
  <c r="G641" i="1"/>
  <c r="H641" i="1" s="1"/>
  <c r="G642" i="1"/>
  <c r="H642" i="1" s="1"/>
  <c r="G643" i="1"/>
  <c r="H643" i="1" s="1"/>
  <c r="G644" i="1"/>
  <c r="H644" i="1" s="1"/>
  <c r="G645" i="1"/>
  <c r="H645" i="1" s="1"/>
  <c r="G646" i="1"/>
  <c r="H646" i="1" s="1"/>
  <c r="G647" i="1"/>
  <c r="H647" i="1" s="1"/>
  <c r="G648" i="1"/>
  <c r="H648" i="1" s="1"/>
  <c r="G649" i="1"/>
  <c r="H649" i="1" s="1"/>
  <c r="G650" i="1"/>
  <c r="H650" i="1" s="1"/>
  <c r="G651" i="1"/>
  <c r="H651" i="1" s="1"/>
  <c r="G652" i="1"/>
  <c r="H652" i="1" s="1"/>
  <c r="G653" i="1"/>
  <c r="H653" i="1" s="1"/>
  <c r="G654" i="1"/>
  <c r="H654" i="1" s="1"/>
  <c r="G655" i="1"/>
  <c r="H655" i="1" s="1"/>
  <c r="G656" i="1"/>
  <c r="H656" i="1" s="1"/>
  <c r="G657" i="1"/>
  <c r="H657" i="1" s="1"/>
  <c r="G658" i="1"/>
  <c r="H658" i="1" s="1"/>
  <c r="G659" i="1"/>
  <c r="H659" i="1" s="1"/>
  <c r="G660" i="1"/>
  <c r="H660" i="1" s="1"/>
  <c r="G661" i="1"/>
  <c r="H661" i="1" s="1"/>
  <c r="G662" i="1"/>
  <c r="H662" i="1" s="1"/>
  <c r="G663" i="1"/>
  <c r="H663" i="1" s="1"/>
  <c r="G664" i="1"/>
  <c r="H664" i="1" s="1"/>
  <c r="G665" i="1"/>
  <c r="H665" i="1" s="1"/>
  <c r="G666" i="1"/>
  <c r="H666" i="1" s="1"/>
  <c r="G667" i="1"/>
  <c r="H667" i="1" s="1"/>
  <c r="G668" i="1"/>
  <c r="H668" i="1" s="1"/>
  <c r="G669" i="1"/>
  <c r="H669" i="1" s="1"/>
  <c r="G670" i="1"/>
  <c r="H670" i="1" s="1"/>
  <c r="G671" i="1"/>
  <c r="H671" i="1" s="1"/>
  <c r="G672" i="1"/>
  <c r="H672" i="1" s="1"/>
  <c r="G673" i="1"/>
  <c r="H673" i="1" s="1"/>
  <c r="G674" i="1"/>
  <c r="H674" i="1" s="1"/>
  <c r="G675" i="1"/>
  <c r="H675" i="1" s="1"/>
  <c r="G676" i="1"/>
  <c r="H676" i="1" s="1"/>
  <c r="G677" i="1"/>
  <c r="H677" i="1" s="1"/>
  <c r="G678" i="1"/>
  <c r="H678" i="1" s="1"/>
  <c r="G679" i="1"/>
  <c r="H679" i="1" s="1"/>
  <c r="G680" i="1"/>
  <c r="H680" i="1" s="1"/>
  <c r="G681" i="1"/>
  <c r="H681" i="1" s="1"/>
  <c r="G682" i="1"/>
  <c r="H682" i="1" s="1"/>
  <c r="G683" i="1"/>
  <c r="H683" i="1" s="1"/>
  <c r="G684" i="1"/>
  <c r="H684" i="1" s="1"/>
  <c r="G685" i="1"/>
  <c r="H685" i="1" s="1"/>
  <c r="G686" i="1"/>
  <c r="H686" i="1" s="1"/>
  <c r="G687" i="1"/>
  <c r="H687" i="1" s="1"/>
  <c r="G688" i="1"/>
  <c r="H688" i="1" s="1"/>
  <c r="G689" i="1"/>
  <c r="H689" i="1" s="1"/>
  <c r="G690" i="1"/>
  <c r="H690" i="1" s="1"/>
  <c r="G691" i="1"/>
  <c r="H691" i="1" s="1"/>
  <c r="G692" i="1"/>
  <c r="H692" i="1" s="1"/>
  <c r="G693" i="1"/>
  <c r="H693" i="1" s="1"/>
  <c r="G694" i="1"/>
  <c r="H694" i="1" s="1"/>
  <c r="G695" i="1"/>
  <c r="H695" i="1" s="1"/>
  <c r="G696" i="1"/>
  <c r="H696" i="1" s="1"/>
  <c r="G697" i="1"/>
  <c r="H697" i="1" s="1"/>
  <c r="G698" i="1"/>
  <c r="H698" i="1" s="1"/>
  <c r="G699" i="1"/>
  <c r="H699" i="1" s="1"/>
  <c r="G700" i="1"/>
  <c r="H700" i="1" s="1"/>
  <c r="G701" i="1"/>
  <c r="H701" i="1" s="1"/>
  <c r="G702" i="1"/>
  <c r="H702" i="1" s="1"/>
  <c r="G703" i="1"/>
  <c r="H703" i="1" s="1"/>
  <c r="G704" i="1"/>
  <c r="H704" i="1" s="1"/>
  <c r="G705" i="1"/>
  <c r="H705" i="1" s="1"/>
  <c r="G706" i="1"/>
  <c r="H706" i="1" s="1"/>
  <c r="G707" i="1"/>
  <c r="H707" i="1" s="1"/>
  <c r="G708" i="1"/>
  <c r="H708" i="1" s="1"/>
  <c r="G709" i="1"/>
  <c r="H709" i="1" s="1"/>
  <c r="G710" i="1"/>
  <c r="H710" i="1" s="1"/>
  <c r="G711" i="1"/>
  <c r="H711" i="1" s="1"/>
  <c r="G712" i="1"/>
  <c r="H712" i="1" s="1"/>
  <c r="G713" i="1"/>
  <c r="H713" i="1" s="1"/>
  <c r="G714" i="1"/>
  <c r="H714" i="1" s="1"/>
  <c r="G715" i="1"/>
  <c r="H715" i="1" s="1"/>
  <c r="G716" i="1"/>
  <c r="H716" i="1" s="1"/>
  <c r="G717" i="1"/>
  <c r="H717" i="1" s="1"/>
  <c r="G718" i="1"/>
  <c r="H718" i="1" s="1"/>
  <c r="G719" i="1"/>
  <c r="H719" i="1" s="1"/>
  <c r="G720" i="1"/>
  <c r="H720" i="1" s="1"/>
  <c r="G721" i="1"/>
  <c r="H721" i="1" s="1"/>
  <c r="G722" i="1"/>
  <c r="H722" i="1" s="1"/>
  <c r="G723" i="1"/>
  <c r="H723" i="1" s="1"/>
  <c r="G724" i="1"/>
  <c r="H724" i="1" s="1"/>
  <c r="G725" i="1"/>
  <c r="H725" i="1" s="1"/>
  <c r="G726" i="1"/>
  <c r="H726" i="1" s="1"/>
  <c r="G727" i="1"/>
  <c r="H727" i="1" s="1"/>
  <c r="G728" i="1"/>
  <c r="H728" i="1" s="1"/>
  <c r="G729" i="1"/>
  <c r="H729" i="1" s="1"/>
  <c r="G730" i="1"/>
  <c r="H730" i="1" s="1"/>
  <c r="G731" i="1"/>
  <c r="H731" i="1" s="1"/>
  <c r="G732" i="1"/>
  <c r="H732" i="1" s="1"/>
  <c r="G733" i="1"/>
  <c r="H733" i="1" s="1"/>
  <c r="G734" i="1"/>
  <c r="H734" i="1" s="1"/>
  <c r="G735" i="1"/>
  <c r="H735" i="1" s="1"/>
  <c r="G736" i="1"/>
  <c r="H736" i="1" s="1"/>
  <c r="G737" i="1"/>
  <c r="H737" i="1" s="1"/>
  <c r="G738" i="1"/>
  <c r="H738" i="1" s="1"/>
  <c r="G739" i="1"/>
  <c r="H739" i="1" s="1"/>
  <c r="G740" i="1"/>
  <c r="H740" i="1" s="1"/>
  <c r="G741" i="1"/>
  <c r="H741" i="1" s="1"/>
  <c r="G742" i="1"/>
  <c r="H742" i="1" s="1"/>
  <c r="G743" i="1"/>
  <c r="H743" i="1" s="1"/>
  <c r="G744" i="1"/>
  <c r="H744" i="1" s="1"/>
  <c r="G745" i="1"/>
  <c r="H745" i="1" s="1"/>
  <c r="G746" i="1"/>
  <c r="H746" i="1" s="1"/>
  <c r="G747" i="1"/>
  <c r="H747" i="1" s="1"/>
  <c r="G748" i="1"/>
  <c r="H748" i="1" s="1"/>
  <c r="G749" i="1"/>
  <c r="H749" i="1" s="1"/>
  <c r="G750" i="1"/>
  <c r="H750" i="1" s="1"/>
  <c r="G751" i="1"/>
  <c r="H751" i="1" s="1"/>
  <c r="G752" i="1"/>
  <c r="H752" i="1" s="1"/>
  <c r="G753" i="1"/>
  <c r="H753" i="1" s="1"/>
  <c r="G754" i="1"/>
  <c r="H754" i="1" s="1"/>
  <c r="G755" i="1"/>
  <c r="H755" i="1" s="1"/>
  <c r="G756" i="1"/>
  <c r="H756" i="1" s="1"/>
  <c r="G757" i="1"/>
  <c r="H757" i="1" s="1"/>
  <c r="G758" i="1"/>
  <c r="H758" i="1" s="1"/>
  <c r="G759" i="1"/>
  <c r="H759" i="1" s="1"/>
  <c r="G760" i="1"/>
  <c r="H760" i="1" s="1"/>
  <c r="G761" i="1"/>
  <c r="H761" i="1" s="1"/>
  <c r="G762" i="1"/>
  <c r="H762" i="1" s="1"/>
  <c r="G763" i="1"/>
  <c r="H763" i="1" s="1"/>
  <c r="G764" i="1"/>
  <c r="H764" i="1" s="1"/>
  <c r="G765" i="1"/>
  <c r="H765" i="1" s="1"/>
  <c r="G766" i="1"/>
  <c r="H766" i="1" s="1"/>
  <c r="G767" i="1"/>
  <c r="H767" i="1" s="1"/>
  <c r="G768" i="1"/>
  <c r="H768" i="1" s="1"/>
  <c r="G769" i="1"/>
  <c r="H769" i="1" s="1"/>
  <c r="G770" i="1"/>
  <c r="H770" i="1" s="1"/>
  <c r="G771" i="1"/>
  <c r="H771" i="1" s="1"/>
  <c r="G772" i="1"/>
  <c r="H772" i="1" s="1"/>
  <c r="G773" i="1"/>
  <c r="H773" i="1" s="1"/>
  <c r="G774" i="1"/>
  <c r="H774" i="1" s="1"/>
  <c r="G775" i="1"/>
  <c r="H775" i="1" s="1"/>
  <c r="G776" i="1"/>
  <c r="H776" i="1" s="1"/>
  <c r="G777" i="1"/>
  <c r="H777" i="1" s="1"/>
  <c r="G778" i="1"/>
  <c r="H778" i="1" s="1"/>
  <c r="G779" i="1"/>
  <c r="H779" i="1" s="1"/>
  <c r="G780" i="1"/>
  <c r="H780" i="1" s="1"/>
  <c r="G781" i="1"/>
  <c r="H781" i="1" s="1"/>
  <c r="G782" i="1"/>
  <c r="H782" i="1" s="1"/>
  <c r="G783" i="1"/>
  <c r="H783" i="1" s="1"/>
  <c r="G784" i="1"/>
  <c r="H784" i="1" s="1"/>
  <c r="G785" i="1"/>
  <c r="H785" i="1" s="1"/>
  <c r="G786" i="1"/>
  <c r="H786" i="1" s="1"/>
  <c r="G787" i="1"/>
  <c r="H787" i="1" s="1"/>
  <c r="G788" i="1"/>
  <c r="H788" i="1" s="1"/>
  <c r="G789" i="1"/>
  <c r="H789" i="1" s="1"/>
  <c r="G790" i="1"/>
  <c r="H790" i="1" s="1"/>
  <c r="G791" i="1"/>
  <c r="H791" i="1" s="1"/>
  <c r="G792" i="1"/>
  <c r="H792" i="1" s="1"/>
  <c r="G793" i="1"/>
  <c r="H793" i="1" s="1"/>
  <c r="G794" i="1"/>
  <c r="H794" i="1" s="1"/>
  <c r="G795" i="1"/>
  <c r="H795" i="1" s="1"/>
  <c r="G796" i="1"/>
  <c r="H796" i="1" s="1"/>
  <c r="G797" i="1"/>
  <c r="H797" i="1" s="1"/>
  <c r="G798" i="1"/>
  <c r="H798" i="1" s="1"/>
  <c r="G799" i="1"/>
  <c r="H799" i="1" s="1"/>
  <c r="G800" i="1"/>
  <c r="H800" i="1" s="1"/>
  <c r="G801" i="1"/>
  <c r="H801" i="1" s="1"/>
  <c r="G802" i="1"/>
  <c r="H802" i="1" s="1"/>
  <c r="G803" i="1"/>
  <c r="H803" i="1" s="1"/>
  <c r="G804" i="1"/>
  <c r="H804" i="1" s="1"/>
  <c r="G805" i="1"/>
  <c r="H805" i="1" s="1"/>
  <c r="G806" i="1"/>
  <c r="H806" i="1" s="1"/>
  <c r="G807" i="1"/>
  <c r="H807" i="1" s="1"/>
  <c r="G808" i="1"/>
  <c r="H808" i="1" s="1"/>
  <c r="G809" i="1"/>
  <c r="H809" i="1" s="1"/>
  <c r="G810" i="1"/>
  <c r="H810" i="1" s="1"/>
  <c r="G811" i="1"/>
  <c r="H811" i="1" s="1"/>
  <c r="G812" i="1"/>
  <c r="H812" i="1" s="1"/>
  <c r="G813" i="1"/>
  <c r="H813" i="1" s="1"/>
  <c r="G814" i="1"/>
  <c r="H814" i="1" s="1"/>
  <c r="G815" i="1"/>
  <c r="H815" i="1" s="1"/>
  <c r="G816" i="1"/>
  <c r="H816" i="1" s="1"/>
  <c r="G817" i="1"/>
  <c r="H817" i="1" s="1"/>
  <c r="G818" i="1"/>
  <c r="H818" i="1" s="1"/>
  <c r="G819" i="1"/>
  <c r="H819" i="1" s="1"/>
  <c r="G820" i="1"/>
  <c r="H820" i="1" s="1"/>
  <c r="G821" i="1"/>
  <c r="H821" i="1" s="1"/>
  <c r="G822" i="1"/>
  <c r="H822" i="1" s="1"/>
  <c r="G823" i="1"/>
  <c r="H823" i="1" s="1"/>
  <c r="G824" i="1"/>
  <c r="H824" i="1" s="1"/>
  <c r="G825" i="1"/>
  <c r="H825" i="1" s="1"/>
  <c r="L2" i="5" l="1"/>
  <c r="L1" i="5"/>
  <c r="K79" i="1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I42" i="5" a="1"/>
  <c r="I42" i="5" s="1"/>
  <c r="J42" i="5" a="1"/>
  <c r="J42" i="5" s="1"/>
  <c r="I43" i="5" a="1"/>
  <c r="I43" i="5" s="1"/>
  <c r="J43" i="5" a="1"/>
  <c r="J43" i="5" s="1"/>
  <c r="I44" i="5" a="1"/>
  <c r="I44" i="5" s="1"/>
  <c r="J44" i="5" a="1"/>
  <c r="J44" i="5" s="1"/>
  <c r="I45" i="5" a="1"/>
  <c r="I45" i="5" s="1"/>
  <c r="J45" i="5" a="1"/>
  <c r="J45" i="5" s="1"/>
  <c r="I46" i="5" a="1"/>
  <c r="I46" i="5" s="1"/>
  <c r="J46" i="5" a="1"/>
  <c r="J46" i="5" s="1"/>
  <c r="I47" i="5" a="1"/>
  <c r="I47" i="5" s="1"/>
  <c r="J47" i="5" a="1"/>
  <c r="J47" i="5" s="1"/>
  <c r="I48" i="5" a="1"/>
  <c r="I48" i="5" s="1"/>
  <c r="J48" i="5" a="1"/>
  <c r="J48" i="5" s="1"/>
  <c r="I49" i="5" a="1"/>
  <c r="I49" i="5" s="1"/>
  <c r="J49" i="5" a="1"/>
  <c r="J49" i="5" s="1"/>
  <c r="I50" i="5" a="1"/>
  <c r="I50" i="5" s="1"/>
  <c r="J50" i="5" a="1"/>
  <c r="J50" i="5" s="1"/>
  <c r="I51" i="5" a="1"/>
  <c r="I51" i="5" s="1"/>
  <c r="J51" i="5" a="1"/>
  <c r="J51" i="5" s="1"/>
  <c r="I52" i="5" a="1"/>
  <c r="I52" i="5" s="1"/>
  <c r="J52" i="5" a="1"/>
  <c r="J52" i="5" s="1"/>
  <c r="I53" i="5" a="1"/>
  <c r="I53" i="5" s="1"/>
  <c r="J53" i="5" a="1"/>
  <c r="J53" i="5" s="1"/>
  <c r="I54" i="5" a="1"/>
  <c r="I54" i="5" s="1"/>
  <c r="J54" i="5" a="1"/>
  <c r="J54" i="5" s="1"/>
  <c r="I55" i="5" a="1"/>
  <c r="I55" i="5" s="1"/>
  <c r="J55" i="5" a="1"/>
  <c r="J55" i="5" s="1"/>
  <c r="I56" i="5" a="1"/>
  <c r="I56" i="5" s="1"/>
  <c r="J56" i="5" a="1"/>
  <c r="J56" i="5" s="1"/>
  <c r="I57" i="5" a="1"/>
  <c r="I57" i="5" s="1"/>
  <c r="J57" i="5" a="1"/>
  <c r="J57" i="5" s="1"/>
  <c r="I58" i="5" a="1"/>
  <c r="I58" i="5" s="1"/>
  <c r="J58" i="5" a="1"/>
  <c r="J58" i="5" s="1"/>
  <c r="I59" i="5" a="1"/>
  <c r="I59" i="5" s="1"/>
  <c r="J59" i="5" a="1"/>
  <c r="J59" i="5" s="1"/>
  <c r="I60" i="5" a="1"/>
  <c r="I60" i="5" s="1"/>
  <c r="J60" i="5" a="1"/>
  <c r="J60" i="5" s="1"/>
  <c r="I61" i="5" a="1"/>
  <c r="I61" i="5" s="1"/>
  <c r="J61" i="5" a="1"/>
  <c r="J61" i="5" s="1"/>
  <c r="I62" i="5" a="1"/>
  <c r="I62" i="5" s="1"/>
  <c r="J62" i="5" a="1"/>
  <c r="J62" i="5" s="1"/>
  <c r="I63" i="5" a="1"/>
  <c r="I63" i="5" s="1"/>
  <c r="J63" i="5" a="1"/>
  <c r="J63" i="5" s="1"/>
  <c r="I64" i="5" a="1"/>
  <c r="I64" i="5" s="1"/>
  <c r="J64" i="5" a="1"/>
  <c r="J64" i="5" s="1"/>
  <c r="I65" i="5" a="1"/>
  <c r="I65" i="5" s="1"/>
  <c r="J65" i="5" a="1"/>
  <c r="J65" i="5" s="1"/>
  <c r="I66" i="5" a="1"/>
  <c r="I66" i="5" s="1"/>
  <c r="J66" i="5" a="1"/>
  <c r="J66" i="5" s="1"/>
  <c r="I67" i="5" a="1"/>
  <c r="I67" i="5" s="1"/>
  <c r="J67" i="5" a="1"/>
  <c r="J67" i="5" s="1"/>
  <c r="I68" i="5" a="1"/>
  <c r="I68" i="5" s="1"/>
  <c r="J68" i="5" a="1"/>
  <c r="J68" i="5" s="1"/>
  <c r="I69" i="5" a="1"/>
  <c r="I69" i="5" s="1"/>
  <c r="J69" i="5" a="1"/>
  <c r="J69" i="5" s="1"/>
  <c r="I70" i="5" a="1"/>
  <c r="I70" i="5" s="1"/>
  <c r="J70" i="5" a="1"/>
  <c r="J70" i="5" s="1"/>
  <c r="I71" i="5" a="1"/>
  <c r="I71" i="5" s="1"/>
  <c r="J71" i="5" a="1"/>
  <c r="J71" i="5" s="1"/>
  <c r="I72" i="5" a="1"/>
  <c r="I72" i="5" s="1"/>
  <c r="J72" i="5" a="1"/>
  <c r="J72" i="5" s="1"/>
  <c r="I73" i="5" a="1"/>
  <c r="I73" i="5" s="1"/>
  <c r="J73" i="5" a="1"/>
  <c r="J73" i="5" s="1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G26" i="5"/>
  <c r="H26" i="5"/>
  <c r="G27" i="5"/>
  <c r="H27" i="5"/>
  <c r="G28" i="5"/>
  <c r="H28" i="5"/>
  <c r="G29" i="5"/>
  <c r="H29" i="5"/>
  <c r="G30" i="5"/>
  <c r="H30" i="5"/>
  <c r="G31" i="5"/>
  <c r="H31" i="5"/>
  <c r="G32" i="5"/>
  <c r="H32" i="5"/>
  <c r="G33" i="5"/>
  <c r="H33" i="5"/>
  <c r="G34" i="5"/>
  <c r="H34" i="5"/>
  <c r="G35" i="5"/>
  <c r="H35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G51" i="5"/>
  <c r="H51" i="5"/>
  <c r="G52" i="5"/>
  <c r="H52" i="5"/>
  <c r="G53" i="5"/>
  <c r="H53" i="5"/>
  <c r="G54" i="5"/>
  <c r="H54" i="5"/>
  <c r="G55" i="5"/>
  <c r="H55" i="5"/>
  <c r="G56" i="5"/>
  <c r="H56" i="5"/>
  <c r="G57" i="5"/>
  <c r="H57" i="5"/>
  <c r="G58" i="5"/>
  <c r="H58" i="5"/>
  <c r="G59" i="5"/>
  <c r="H59" i="5"/>
  <c r="G60" i="5"/>
  <c r="H60" i="5"/>
  <c r="G61" i="5"/>
  <c r="H61" i="5"/>
  <c r="G62" i="5"/>
  <c r="H62" i="5"/>
  <c r="G63" i="5"/>
  <c r="H63" i="5"/>
  <c r="G64" i="5"/>
  <c r="H64" i="5"/>
  <c r="G65" i="5"/>
  <c r="H65" i="5"/>
  <c r="G66" i="5"/>
  <c r="H66" i="5"/>
  <c r="G67" i="5"/>
  <c r="H67" i="5"/>
  <c r="G68" i="5"/>
  <c r="H68" i="5"/>
  <c r="G69" i="5"/>
  <c r="H69" i="5"/>
  <c r="G70" i="5"/>
  <c r="H70" i="5"/>
  <c r="G71" i="5"/>
  <c r="H71" i="5"/>
  <c r="G72" i="5"/>
  <c r="H72" i="5"/>
  <c r="G73" i="5"/>
  <c r="H73" i="5"/>
  <c r="K424" i="1"/>
  <c r="K425" i="1"/>
  <c r="K426" i="1"/>
  <c r="K427" i="1"/>
  <c r="K428" i="1"/>
  <c r="K429" i="1"/>
  <c r="K430" i="1"/>
  <c r="K431" i="1"/>
  <c r="K432" i="1"/>
  <c r="K433" i="1"/>
  <c r="K434" i="1"/>
  <c r="K435" i="1"/>
  <c r="K423" i="1"/>
  <c r="I4" i="1"/>
  <c r="J4" i="1" s="1"/>
  <c r="G4" i="1"/>
  <c r="K59" i="5" l="1"/>
  <c r="L59" i="5" s="1"/>
  <c r="S59" i="5" s="1"/>
  <c r="K53" i="5"/>
  <c r="L53" i="5" s="1"/>
  <c r="S53" i="5" s="1"/>
  <c r="K47" i="5"/>
  <c r="L47" i="5" s="1"/>
  <c r="S47" i="5" s="1"/>
  <c r="K29" i="5"/>
  <c r="K23" i="5"/>
  <c r="N70" i="5"/>
  <c r="O64" i="5"/>
  <c r="N58" i="5"/>
  <c r="O52" i="5"/>
  <c r="N46" i="5"/>
  <c r="N34" i="5"/>
  <c r="O28" i="5"/>
  <c r="N22" i="5"/>
  <c r="O16" i="5"/>
  <c r="N10" i="5"/>
  <c r="K71" i="5"/>
  <c r="L71" i="5" s="1"/>
  <c r="S71" i="5" s="1"/>
  <c r="O68" i="5"/>
  <c r="Q68" i="5" s="1"/>
  <c r="N62" i="5"/>
  <c r="O56" i="5"/>
  <c r="N50" i="5"/>
  <c r="O44" i="5"/>
  <c r="O32" i="5"/>
  <c r="N26" i="5"/>
  <c r="O20" i="5"/>
  <c r="N73" i="5"/>
  <c r="K67" i="5"/>
  <c r="L67" i="5" s="1"/>
  <c r="S67" i="5" s="1"/>
  <c r="N61" i="5"/>
  <c r="K55" i="5"/>
  <c r="L55" i="5" s="1"/>
  <c r="S55" i="5" s="1"/>
  <c r="N49" i="5"/>
  <c r="K43" i="5"/>
  <c r="L43" i="5" s="1"/>
  <c r="S43" i="5" s="1"/>
  <c r="K31" i="5"/>
  <c r="N25" i="5"/>
  <c r="K19" i="5"/>
  <c r="N13" i="5"/>
  <c r="K65" i="5"/>
  <c r="L65" i="5" s="1"/>
  <c r="S65" i="5" s="1"/>
  <c r="K17" i="5"/>
  <c r="K63" i="5"/>
  <c r="L63" i="5" s="1"/>
  <c r="S63" i="5" s="1"/>
  <c r="K51" i="5"/>
  <c r="L51" i="5" s="1"/>
  <c r="S51" i="5" s="1"/>
  <c r="N72" i="5"/>
  <c r="N14" i="5"/>
  <c r="N8" i="5"/>
  <c r="N52" i="5"/>
  <c r="N32" i="5"/>
  <c r="O72" i="5"/>
  <c r="K66" i="5"/>
  <c r="L66" i="5" s="1"/>
  <c r="S66" i="5" s="1"/>
  <c r="O60" i="5"/>
  <c r="K54" i="5"/>
  <c r="L54" i="5" s="1"/>
  <c r="S54" i="5" s="1"/>
  <c r="O48" i="5"/>
  <c r="K42" i="5"/>
  <c r="L42" i="5" s="1"/>
  <c r="S42" i="5" s="1"/>
  <c r="K30" i="5"/>
  <c r="O24" i="5"/>
  <c r="K18" i="5"/>
  <c r="O12" i="5"/>
  <c r="K6" i="5"/>
  <c r="L6" i="5" s="1"/>
  <c r="N60" i="5"/>
  <c r="N12" i="5"/>
  <c r="K11" i="5"/>
  <c r="L11" i="5" s="1"/>
  <c r="K5" i="5"/>
  <c r="L5" i="5" s="1"/>
  <c r="N20" i="5"/>
  <c r="N64" i="5"/>
  <c r="N68" i="5"/>
  <c r="N48" i="5"/>
  <c r="Q48" i="5" s="1"/>
  <c r="N28" i="5"/>
  <c r="N56" i="5"/>
  <c r="N69" i="5"/>
  <c r="N63" i="5"/>
  <c r="N57" i="5"/>
  <c r="N51" i="5"/>
  <c r="N45" i="5"/>
  <c r="N33" i="5"/>
  <c r="N27" i="5"/>
  <c r="N21" i="5"/>
  <c r="N15" i="5"/>
  <c r="N9" i="5"/>
  <c r="K27" i="5"/>
  <c r="K15" i="5"/>
  <c r="N16" i="5"/>
  <c r="Q16" i="5" s="1"/>
  <c r="O8" i="5"/>
  <c r="K14" i="5"/>
  <c r="N44" i="5"/>
  <c r="N24" i="5"/>
  <c r="K7" i="5"/>
  <c r="L7" i="5" s="1"/>
  <c r="K62" i="5"/>
  <c r="L62" i="5" s="1"/>
  <c r="S62" i="5" s="1"/>
  <c r="K50" i="5"/>
  <c r="L50" i="5" s="1"/>
  <c r="S50" i="5" s="1"/>
  <c r="K26" i="5"/>
  <c r="K73" i="5"/>
  <c r="L73" i="5" s="1"/>
  <c r="S73" i="5" s="1"/>
  <c r="K61" i="5"/>
  <c r="L61" i="5" s="1"/>
  <c r="S61" i="5" s="1"/>
  <c r="K49" i="5"/>
  <c r="L49" i="5" s="1"/>
  <c r="S49" i="5" s="1"/>
  <c r="K25" i="5"/>
  <c r="K13" i="5"/>
  <c r="L13" i="5" s="1"/>
  <c r="O71" i="5"/>
  <c r="O67" i="5"/>
  <c r="O63" i="5"/>
  <c r="O59" i="5"/>
  <c r="O55" i="5"/>
  <c r="O51" i="5"/>
  <c r="O47" i="5"/>
  <c r="O43" i="5"/>
  <c r="O35" i="5"/>
  <c r="O31" i="5"/>
  <c r="O27" i="5"/>
  <c r="O23" i="5"/>
  <c r="O19" i="5"/>
  <c r="O15" i="5"/>
  <c r="O11" i="5"/>
  <c r="O7" i="5"/>
  <c r="K72" i="5"/>
  <c r="L72" i="5" s="1"/>
  <c r="S72" i="5" s="1"/>
  <c r="K60" i="5"/>
  <c r="L60" i="5" s="1"/>
  <c r="S60" i="5" s="1"/>
  <c r="K48" i="5"/>
  <c r="L48" i="5" s="1"/>
  <c r="S48" i="5" s="1"/>
  <c r="K24" i="5"/>
  <c r="K12" i="5"/>
  <c r="L12" i="5" s="1"/>
  <c r="N71" i="5"/>
  <c r="N67" i="5"/>
  <c r="N59" i="5"/>
  <c r="N55" i="5"/>
  <c r="N47" i="5"/>
  <c r="N43" i="5"/>
  <c r="N35" i="5"/>
  <c r="N31" i="5"/>
  <c r="N23" i="5"/>
  <c r="N19" i="5"/>
  <c r="N11" i="5"/>
  <c r="N7" i="5"/>
  <c r="K70" i="5"/>
  <c r="L70" i="5" s="1"/>
  <c r="S70" i="5" s="1"/>
  <c r="K58" i="5"/>
  <c r="L58" i="5" s="1"/>
  <c r="S58" i="5" s="1"/>
  <c r="K46" i="5"/>
  <c r="L46" i="5" s="1"/>
  <c r="S46" i="5" s="1"/>
  <c r="K22" i="5"/>
  <c r="K10" i="5"/>
  <c r="L10" i="5" s="1"/>
  <c r="O70" i="5"/>
  <c r="O66" i="5"/>
  <c r="O62" i="5"/>
  <c r="O58" i="5"/>
  <c r="O54" i="5"/>
  <c r="O50" i="5"/>
  <c r="O46" i="5"/>
  <c r="O42" i="5"/>
  <c r="O34" i="5"/>
  <c r="O30" i="5"/>
  <c r="O26" i="5"/>
  <c r="O22" i="5"/>
  <c r="Q22" i="5" s="1"/>
  <c r="O18" i="5"/>
  <c r="O14" i="5"/>
  <c r="O10" i="5"/>
  <c r="O6" i="5"/>
  <c r="K69" i="5"/>
  <c r="L69" i="5" s="1"/>
  <c r="S69" i="5" s="1"/>
  <c r="K57" i="5"/>
  <c r="L57" i="5" s="1"/>
  <c r="S57" i="5" s="1"/>
  <c r="K45" i="5"/>
  <c r="L45" i="5" s="1"/>
  <c r="S45" i="5" s="1"/>
  <c r="K21" i="5"/>
  <c r="K9" i="5"/>
  <c r="L9" i="5" s="1"/>
  <c r="N66" i="5"/>
  <c r="N54" i="5"/>
  <c r="N42" i="5"/>
  <c r="N30" i="5"/>
  <c r="N18" i="5"/>
  <c r="N6" i="5"/>
  <c r="K68" i="5"/>
  <c r="L68" i="5" s="1"/>
  <c r="S68" i="5" s="1"/>
  <c r="K56" i="5"/>
  <c r="L56" i="5" s="1"/>
  <c r="S56" i="5" s="1"/>
  <c r="K44" i="5"/>
  <c r="L44" i="5" s="1"/>
  <c r="S44" i="5" s="1"/>
  <c r="K20" i="5"/>
  <c r="K8" i="5"/>
  <c r="L8" i="5" s="1"/>
  <c r="O73" i="5"/>
  <c r="Q73" i="5" s="1"/>
  <c r="O69" i="5"/>
  <c r="O65" i="5"/>
  <c r="O61" i="5"/>
  <c r="O57" i="5"/>
  <c r="O53" i="5"/>
  <c r="O49" i="5"/>
  <c r="O45" i="5"/>
  <c r="O33" i="5"/>
  <c r="O29" i="5"/>
  <c r="O25" i="5"/>
  <c r="O21" i="5"/>
  <c r="O17" i="5"/>
  <c r="O13" i="5"/>
  <c r="O9" i="5"/>
  <c r="O5" i="5"/>
  <c r="N65" i="5"/>
  <c r="N53" i="5"/>
  <c r="N29" i="5"/>
  <c r="N17" i="5"/>
  <c r="N5" i="5"/>
  <c r="K64" i="5"/>
  <c r="L64" i="5" s="1"/>
  <c r="S64" i="5" s="1"/>
  <c r="K52" i="5"/>
  <c r="L52" i="5" s="1"/>
  <c r="S52" i="5" s="1"/>
  <c r="K28" i="5"/>
  <c r="K16" i="5"/>
  <c r="R70" i="5" a="1"/>
  <c r="R70" i="5" s="1"/>
  <c r="R71" i="5" a="1"/>
  <c r="R71" i="5" s="1"/>
  <c r="R65" i="5" a="1"/>
  <c r="R65" i="5" s="1"/>
  <c r="R59" i="5" a="1"/>
  <c r="R59" i="5" s="1"/>
  <c r="R53" i="5" a="1"/>
  <c r="R53" i="5" s="1"/>
  <c r="R47" i="5" a="1"/>
  <c r="R47" i="5" s="1"/>
  <c r="R58" i="5" a="1"/>
  <c r="R58" i="5" s="1"/>
  <c r="R46" i="5" a="1"/>
  <c r="R46" i="5" s="1"/>
  <c r="R64" i="5" a="1"/>
  <c r="R64" i="5" s="1"/>
  <c r="R52" i="5" a="1"/>
  <c r="R52" i="5" s="1"/>
  <c r="R69" i="5" a="1"/>
  <c r="R69" i="5" s="1"/>
  <c r="R57" i="5" a="1"/>
  <c r="R57" i="5" s="1"/>
  <c r="R45" i="5" a="1"/>
  <c r="R45" i="5" s="1"/>
  <c r="R63" i="5" a="1"/>
  <c r="R63" i="5" s="1"/>
  <c r="R51" i="5" a="1"/>
  <c r="R51" i="5" s="1"/>
  <c r="R68" i="5" a="1"/>
  <c r="R68" i="5" s="1"/>
  <c r="R56" i="5" a="1"/>
  <c r="R56" i="5" s="1"/>
  <c r="R44" i="5" a="1"/>
  <c r="R44" i="5" s="1"/>
  <c r="R62" i="5" a="1"/>
  <c r="R62" i="5" s="1"/>
  <c r="R50" i="5" a="1"/>
  <c r="R50" i="5" s="1"/>
  <c r="R67" i="5" a="1"/>
  <c r="R67" i="5" s="1"/>
  <c r="R55" i="5" a="1"/>
  <c r="R55" i="5" s="1"/>
  <c r="R43" i="5" a="1"/>
  <c r="R43" i="5" s="1"/>
  <c r="R73" i="5" a="1"/>
  <c r="R73" i="5" s="1"/>
  <c r="R61" i="5" a="1"/>
  <c r="R61" i="5" s="1"/>
  <c r="R49" i="5" a="1"/>
  <c r="R49" i="5" s="1"/>
  <c r="R66" i="5" a="1"/>
  <c r="R66" i="5" s="1"/>
  <c r="R54" i="5" a="1"/>
  <c r="R54" i="5" s="1"/>
  <c r="R42" i="5" a="1"/>
  <c r="R42" i="5" s="1"/>
  <c r="R72" i="5" a="1"/>
  <c r="R72" i="5" s="1"/>
  <c r="R60" i="5" a="1"/>
  <c r="R60" i="5" s="1"/>
  <c r="R48" i="5" a="1"/>
  <c r="R48" i="5" s="1"/>
  <c r="P5" i="5"/>
  <c r="P6" i="5"/>
  <c r="P7" i="5"/>
  <c r="P8" i="5"/>
  <c r="P9" i="5"/>
  <c r="P10" i="5"/>
  <c r="P11" i="5"/>
  <c r="P12" i="5"/>
  <c r="P13" i="5"/>
  <c r="P4" i="5"/>
  <c r="Q21" i="5" l="1"/>
  <c r="Q50" i="5"/>
  <c r="Q58" i="5"/>
  <c r="Q57" i="5"/>
  <c r="Q51" i="5"/>
  <c r="Q70" i="5"/>
  <c r="Q43" i="5"/>
  <c r="Q63" i="5"/>
  <c r="Q64" i="5"/>
  <c r="L29" i="5"/>
  <c r="S29" i="5" s="1"/>
  <c r="L30" i="5"/>
  <c r="S30" i="5" s="1"/>
  <c r="L16" i="5"/>
  <c r="S16" i="5" s="1"/>
  <c r="Q26" i="5"/>
  <c r="L22" i="5"/>
  <c r="S22" i="5" s="1"/>
  <c r="L17" i="5"/>
  <c r="S17" i="5" s="1"/>
  <c r="L15" i="5"/>
  <c r="S15" i="5" s="1"/>
  <c r="L18" i="5"/>
  <c r="S18" i="5" s="1"/>
  <c r="L23" i="5"/>
  <c r="S23" i="5" s="1"/>
  <c r="L28" i="5"/>
  <c r="S28" i="5" s="1"/>
  <c r="L34" i="5"/>
  <c r="S34" i="5" s="1"/>
  <c r="L35" i="5"/>
  <c r="S35" i="5" s="1"/>
  <c r="L20" i="5"/>
  <c r="S20" i="5" s="1"/>
  <c r="L21" i="5"/>
  <c r="S21" i="5" s="1"/>
  <c r="L32" i="5"/>
  <c r="S32" i="5" s="1"/>
  <c r="L33" i="5"/>
  <c r="S33" i="5" s="1"/>
  <c r="L25" i="5"/>
  <c r="S25" i="5" s="1"/>
  <c r="L19" i="5"/>
  <c r="S19" i="5" s="1"/>
  <c r="L14" i="5"/>
  <c r="S14" i="5" s="1"/>
  <c r="L24" i="5"/>
  <c r="S24" i="5" s="1"/>
  <c r="L31" i="5"/>
  <c r="S31" i="5" s="1"/>
  <c r="L26" i="5"/>
  <c r="S26" i="5" s="1"/>
  <c r="L27" i="5"/>
  <c r="S27" i="5" s="1"/>
  <c r="Q24" i="5"/>
  <c r="Q56" i="5"/>
  <c r="Q52" i="5"/>
  <c r="Q14" i="5"/>
  <c r="Q20" i="5"/>
  <c r="Q60" i="5"/>
  <c r="Q27" i="5"/>
  <c r="Q49" i="5"/>
  <c r="Q62" i="5"/>
  <c r="Q71" i="5"/>
  <c r="Q65" i="5"/>
  <c r="Q28" i="5"/>
  <c r="Q25" i="5"/>
  <c r="Q66" i="5"/>
  <c r="Q47" i="5"/>
  <c r="Q17" i="5"/>
  <c r="Q34" i="5"/>
  <c r="Q53" i="5"/>
  <c r="Q46" i="5"/>
  <c r="Q54" i="5"/>
  <c r="Q35" i="5"/>
  <c r="Q44" i="5"/>
  <c r="Q72" i="5"/>
  <c r="Q67" i="5"/>
  <c r="Q45" i="5"/>
  <c r="Q32" i="5"/>
  <c r="Q18" i="5"/>
  <c r="Q19" i="5"/>
  <c r="Q61" i="5"/>
  <c r="Q69" i="5"/>
  <c r="Q15" i="5"/>
  <c r="Q29" i="5"/>
  <c r="Q59" i="5"/>
  <c r="Q42" i="5"/>
  <c r="Q33" i="5"/>
  <c r="Q31" i="5"/>
  <c r="Q30" i="5"/>
  <c r="Q23" i="5"/>
  <c r="Q55" i="5"/>
  <c r="B69" i="5"/>
  <c r="K4" i="5" l="1"/>
  <c r="G4" i="5"/>
  <c r="N4" i="5" s="1"/>
  <c r="S9" i="5"/>
  <c r="S11" i="5"/>
  <c r="S6" i="5"/>
  <c r="S12" i="5"/>
  <c r="S8" i="5"/>
  <c r="S5" i="5"/>
  <c r="S10" i="5"/>
  <c r="S13" i="5"/>
  <c r="S7" i="5"/>
  <c r="H4" i="5"/>
  <c r="O4" i="5" s="1"/>
  <c r="L4" i="5" l="1"/>
  <c r="S4" i="5" s="1"/>
  <c r="Q8" i="5"/>
  <c r="Q12" i="5"/>
  <c r="Q13" i="5"/>
  <c r="Q7" i="5"/>
  <c r="Q5" i="5"/>
  <c r="Q4" i="5"/>
  <c r="Q6" i="5" l="1"/>
  <c r="Q11" i="5"/>
  <c r="Q9" i="5"/>
  <c r="Q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<sst xmlns="http://schemas.openxmlformats.org/spreadsheetml/2006/main" count="4843" uniqueCount="285">
  <si>
    <t>Landon Quinones_Nasrat Haqparast</t>
  </si>
  <si>
    <t>Alexander Volkov_Tai Tuivasa</t>
  </si>
  <si>
    <t>2023-09-10T02:00:02.000Z</t>
  </si>
  <si>
    <t>Israel Adesanya_Sean Strickland</t>
  </si>
  <si>
    <t>2023-09-10T03:00:00.000Z</t>
  </si>
  <si>
    <t>Pittsburgh Steelers_San Francisco 49ers</t>
  </si>
  <si>
    <t>2023-09-10T17:00:00.000Z</t>
  </si>
  <si>
    <t>Atlanta Falcons_Carolina Panthers</t>
  </si>
  <si>
    <t>Baltimore Ravens_Houston Texans</t>
  </si>
  <si>
    <t>Cincinnati Bengals_Cleveland Browns</t>
  </si>
  <si>
    <t>Minnesota Vikings_Tampa Bay Buccaneers</t>
  </si>
  <si>
    <t>New Orleans Saints_Tennessee Titans</t>
  </si>
  <si>
    <t>Arizona Cardinals_Washington Commanders</t>
  </si>
  <si>
    <t>Indianapolis Colts_Jacksonville Jaguars</t>
  </si>
  <si>
    <t>New England Patriots_Philadelphia Eagles</t>
  </si>
  <si>
    <t>2023-09-10T20:25:00.000Z</t>
  </si>
  <si>
    <t>Denver Broncos_Las Vegas Raiders</t>
  </si>
  <si>
    <t>Los Angeles Rams_Seattle Seahawks</t>
  </si>
  <si>
    <t>Chicago Bears_Green Bay Packers</t>
  </si>
  <si>
    <t>Los Angeles Chargers_Miami Dolphins</t>
  </si>
  <si>
    <t>Dallas Cowboys_New York Giants</t>
  </si>
  <si>
    <t>2023-09-11T00:20:00.000Z</t>
  </si>
  <si>
    <t>spread</t>
  </si>
  <si>
    <t>odds0</t>
  </si>
  <si>
    <t>Landon Quinones</t>
  </si>
  <si>
    <t>Nasrat Haqparast</t>
  </si>
  <si>
    <t>Alexander Volkov</t>
  </si>
  <si>
    <t>Tai Tuivasa</t>
  </si>
  <si>
    <t>Israel Adesanya</t>
  </si>
  <si>
    <t>Sean Strickland</t>
  </si>
  <si>
    <t>Pittsburgh Steelers</t>
  </si>
  <si>
    <t>San Francisco 49ers</t>
  </si>
  <si>
    <t>Atlanta Falcons</t>
  </si>
  <si>
    <t>Carolina Panthers</t>
  </si>
  <si>
    <t>Baltimore Ravens</t>
  </si>
  <si>
    <t>Houston Texans</t>
  </si>
  <si>
    <t>Cincinnati Bengals</t>
  </si>
  <si>
    <t>Cleveland Browns</t>
  </si>
  <si>
    <t>Minnesota Vikings</t>
  </si>
  <si>
    <t>Tampa Bay Buccaneers</t>
  </si>
  <si>
    <t>New Orleans Saints</t>
  </si>
  <si>
    <t>Tennessee Titans</t>
  </si>
  <si>
    <t>Arizona Cardinals</t>
  </si>
  <si>
    <t>Washington Commanders</t>
  </si>
  <si>
    <t>Indianapolis Colts</t>
  </si>
  <si>
    <t>Jacksonville Jaguars</t>
  </si>
  <si>
    <t>New England Patriots</t>
  </si>
  <si>
    <t>Philadelphia Eagles</t>
  </si>
  <si>
    <t>Denver Broncos</t>
  </si>
  <si>
    <t>Las Vegas Raiders</t>
  </si>
  <si>
    <t>Los Angeles Rams</t>
  </si>
  <si>
    <t>Seattle Seahawks</t>
  </si>
  <si>
    <t>Chicago Bears</t>
  </si>
  <si>
    <t>Green Bay Packers</t>
  </si>
  <si>
    <t>Los Angeles Chargers</t>
  </si>
  <si>
    <t>Miami Dolphins</t>
  </si>
  <si>
    <t>Dallas Cowboys</t>
  </si>
  <si>
    <t>New York Giants</t>
  </si>
  <si>
    <t>Row Labels</t>
  </si>
  <si>
    <t>Grand Total</t>
  </si>
  <si>
    <t>Event</t>
  </si>
  <si>
    <t>time</t>
  </si>
  <si>
    <t>Illinois Fighting Illini_Kansas Jayhawks</t>
  </si>
  <si>
    <t>2023-09-08T23:29:00.000Z</t>
  </si>
  <si>
    <t>Vanderbilt Commodores_Wake Forest Demon Deacons</t>
  </si>
  <si>
    <t>2023-09-09T14:59:00.000Z</t>
  </si>
  <si>
    <t>Colorado Buffaloes_Nebraska Cornhuskers</t>
  </si>
  <si>
    <t>2023-09-09T15:59:00.000Z</t>
  </si>
  <si>
    <t>NC State Wolfpack_Notre Dame Fighting Irish</t>
  </si>
  <si>
    <t>Baylor Bears_Utah Utes</t>
  </si>
  <si>
    <t>Ball State Cardinals_Georgia Bulldogs</t>
  </si>
  <si>
    <t>Purdue Boilermakers_Virginia Tech Hokies</t>
  </si>
  <si>
    <t>Kansas State Wildcats_Troy Trojans</t>
  </si>
  <si>
    <t>James Madison Dukes_Virginia Cavaliers</t>
  </si>
  <si>
    <t>Iowa Hawkeyes_Iowa State Cyclones</t>
  </si>
  <si>
    <t>2023-09-09T19:29:00.000Z</t>
  </si>
  <si>
    <t>Michigan Wolverines_UNLV Rebels</t>
  </si>
  <si>
    <t>Miami Hurricanes_Texas A&amp;M Aggies</t>
  </si>
  <si>
    <t>Ole Miss Rebels_Tulane Green Wave</t>
  </si>
  <si>
    <t>Syracuse Orange_Western Michigan Broncos</t>
  </si>
  <si>
    <t>Miami (OH) RedHawks_UMass Minutemen</t>
  </si>
  <si>
    <t>2023-09-09T19:30:00.000Z</t>
  </si>
  <si>
    <t>Texas State Bobcats_UTSA Roadrunners</t>
  </si>
  <si>
    <t>East Carolina Pirates_Marshall Thundering Herd</t>
  </si>
  <si>
    <t>2023-09-09T20:00:00.000Z</t>
  </si>
  <si>
    <t>Arkansas Razorbacks_Kent State Golden Flashes</t>
  </si>
  <si>
    <t>Tulsa Golden Hurricane_Washington Huskies</t>
  </si>
  <si>
    <t>2023-09-09T20:59:00.000Z</t>
  </si>
  <si>
    <t>Appalachian State Mountaineers_North Carolina Tar Heels</t>
  </si>
  <si>
    <t>2023-09-09T21:14:00.000Z</t>
  </si>
  <si>
    <t>Oklahoma Sooners_SMU Mustangs</t>
  </si>
  <si>
    <t>2023-09-09T21:59:00.000Z</t>
  </si>
  <si>
    <t>Florida Atlantic Owls_Ohio Bobcats</t>
  </si>
  <si>
    <t>2023-09-09T22:00:00.000Z</t>
  </si>
  <si>
    <t>Liberty Flames_New Mexico State Aggies</t>
  </si>
  <si>
    <t>Georgia Southern Eagles_UAB Blazers</t>
  </si>
  <si>
    <t>Louisiana Ragin Cajuns_Old Dominion Monarchs</t>
  </si>
  <si>
    <t>Cincinnati Bearcats_Pittsburgh Panthers</t>
  </si>
  <si>
    <t>2023-09-09T22:29:00.000Z</t>
  </si>
  <si>
    <t>Florida International Panthers_North Texas Mean Green</t>
  </si>
  <si>
    <t>2023-09-09T22:30:00.000Z</t>
  </si>
  <si>
    <t>Alabama Crimson Tide_Texas Longhorns</t>
  </si>
  <si>
    <t>2023-09-09T22:59:00.000Z</t>
  </si>
  <si>
    <t>Oregon Ducks_Texas Tech Red Raiders</t>
  </si>
  <si>
    <t>Boise State Broncos_UCF Knights</t>
  </si>
  <si>
    <t>Middle Tennessee Blue Raiders_Missouri Tigers</t>
  </si>
  <si>
    <t>2023-09-09T23:00:00.000Z</t>
  </si>
  <si>
    <t>Georgia State Panthers_UConn Huskies</t>
  </si>
  <si>
    <t>Coastal Carolina Chanticleers_Jacksonville State Gamecocks</t>
  </si>
  <si>
    <t>Arkansas State Red Wolves_Memphis Tigers</t>
  </si>
  <si>
    <t>Houston Cougars_Rice Owls</t>
  </si>
  <si>
    <t>Washington State Cougars_Wisconsin Badgers</t>
  </si>
  <si>
    <t>2023-09-09T23:29:00.000Z</t>
  </si>
  <si>
    <t>Arizona Wildcats_Mississippi State Bulldogs</t>
  </si>
  <si>
    <t>Charlotte 49ers_Maryland Terrapins</t>
  </si>
  <si>
    <t>San Diego State Aztecs_UCLA Bruins</t>
  </si>
  <si>
    <t>2023-09-09T23:30:00.000Z</t>
  </si>
  <si>
    <t>Eastern Michigan Eagles_Minnesota Golden Gophers</t>
  </si>
  <si>
    <t>Air Force Falcons_Sam Houston State Bearkats</t>
  </si>
  <si>
    <t>2023-09-10T00:00:00.000Z</t>
  </si>
  <si>
    <t>Auburn Tigers_California Golden Bears</t>
  </si>
  <si>
    <t>2023-09-10T02:29:00.000Z</t>
  </si>
  <si>
    <t>Stanford Cardinal_USC Trojans</t>
  </si>
  <si>
    <t>Arizona State Sun Devils_Oklahoma State Cowboys</t>
  </si>
  <si>
    <t>Alabama Crimson Tide</t>
  </si>
  <si>
    <t>Texas Longhorns</t>
  </si>
  <si>
    <t>Arizona State Sun Devils</t>
  </si>
  <si>
    <t>Oklahoma State Cowboys</t>
  </si>
  <si>
    <t>Arizona Wildcats</t>
  </si>
  <si>
    <t>Mississippi State Bulldogs</t>
  </si>
  <si>
    <t>Auburn Tigers</t>
  </si>
  <si>
    <t>California Golden Bears</t>
  </si>
  <si>
    <t>Baylor Bears</t>
  </si>
  <si>
    <t>Utah Utes</t>
  </si>
  <si>
    <t>Boise State Broncos</t>
  </si>
  <si>
    <t>UCF Knights</t>
  </si>
  <si>
    <t>Cincinnati Bearcats</t>
  </si>
  <si>
    <t>Pittsburgh Panthers</t>
  </si>
  <si>
    <t>Colorado Buffaloes</t>
  </si>
  <si>
    <t>Nebraska Cornhuskers</t>
  </si>
  <si>
    <t>Illinois Fighting Illini</t>
  </si>
  <si>
    <t>Kansas Jayhawks</t>
  </si>
  <si>
    <t>Iowa Hawkeyes</t>
  </si>
  <si>
    <t>Iowa State Cyclones</t>
  </si>
  <si>
    <t>James Madison Dukes</t>
  </si>
  <si>
    <t>Virginia Cavaliers</t>
  </si>
  <si>
    <t>Kansas State Wildcats</t>
  </si>
  <si>
    <t>Troy Trojans</t>
  </si>
  <si>
    <t>Liberty Flames</t>
  </si>
  <si>
    <t>New Mexico State Aggies</t>
  </si>
  <si>
    <t>Louisiana Ragin Cajuns</t>
  </si>
  <si>
    <t>Old Dominion Monarchs</t>
  </si>
  <si>
    <t>Miami (OH) RedHawks</t>
  </si>
  <si>
    <t>UMass Minutemen</t>
  </si>
  <si>
    <t>Miami Hurricanes</t>
  </si>
  <si>
    <t>Texas A&amp;M Aggies</t>
  </si>
  <si>
    <t>Michigan Wolverines</t>
  </si>
  <si>
    <t>UNLV Rebels</t>
  </si>
  <si>
    <t>Middle Tennessee Blue Raiders</t>
  </si>
  <si>
    <t>Missouri Tigers</t>
  </si>
  <si>
    <t>NC State Wolfpack</t>
  </si>
  <si>
    <t>Notre Dame Fighting Irish</t>
  </si>
  <si>
    <t>Oklahoma Sooners</t>
  </si>
  <si>
    <t>SMU Mustangs</t>
  </si>
  <si>
    <t>Ole Miss Rebels</t>
  </si>
  <si>
    <t>Tulane Green Wave</t>
  </si>
  <si>
    <t>Oregon Ducks</t>
  </si>
  <si>
    <t>Texas Tech Red Raiders</t>
  </si>
  <si>
    <t>Purdue Boilermakers</t>
  </si>
  <si>
    <t>Virginia Tech Hokies</t>
  </si>
  <si>
    <t>San Diego State Aztecs</t>
  </si>
  <si>
    <t>UCLA Bruins</t>
  </si>
  <si>
    <t>Stanford Cardinal</t>
  </si>
  <si>
    <t>USC Trojans</t>
  </si>
  <si>
    <t>Syracuse Orange</t>
  </si>
  <si>
    <t>Western Michigan Broncos</t>
  </si>
  <si>
    <t>Texas State Bobcats</t>
  </si>
  <si>
    <t>UTSA Roadrunners</t>
  </si>
  <si>
    <t>Tulsa Golden Hurricane</t>
  </si>
  <si>
    <t>Washington Huskies</t>
  </si>
  <si>
    <t>Vanderbilt Commodores</t>
  </si>
  <si>
    <t>Wake Forest Demon Deacons</t>
  </si>
  <si>
    <t>Washington State Cougars</t>
  </si>
  <si>
    <t>Wisconsin Badgers</t>
  </si>
  <si>
    <t>MMA</t>
  </si>
  <si>
    <t>NFL</t>
  </si>
  <si>
    <t>NCAAF</t>
  </si>
  <si>
    <t>odds1</t>
  </si>
  <si>
    <t>raw</t>
  </si>
  <si>
    <t>sport</t>
  </si>
  <si>
    <t>avg0</t>
  </si>
  <si>
    <t>avg1</t>
  </si>
  <si>
    <t>fave</t>
  </si>
  <si>
    <t>dog</t>
  </si>
  <si>
    <t>probfave</t>
  </si>
  <si>
    <t>"NFL:Commanders:Cardinals"</t>
  </si>
  <si>
    <t>"NFL:Falcons:Panthers"</t>
  </si>
  <si>
    <t>"NFL:Ravens:Texans"</t>
  </si>
  <si>
    <t>"NFL:Bears:Packers"</t>
  </si>
  <si>
    <t>"NFL:Bengals:Browns"</t>
  </si>
  <si>
    <t>"NFL:Cowboys:Giants"</t>
  </si>
  <si>
    <t>"NFL:Broncos:Raiders"</t>
  </si>
  <si>
    <t>"NFL:Jaguars:Colts"</t>
  </si>
  <si>
    <t>"NFL:Chargers:Dolphins"</t>
  </si>
  <si>
    <t>"NFL:Seahawks:Rams"</t>
  </si>
  <si>
    <t>"NFL:Vikings:Buccaneers"</t>
  </si>
  <si>
    <t>"NFL:Eagles:Patriots"</t>
  </si>
  <si>
    <t>"NFL:Saints:Titans"</t>
  </si>
  <si>
    <t>"NFL:49ers:Steelers"</t>
  </si>
  <si>
    <t>"NCAAF:Alabama:Texas"</t>
  </si>
  <si>
    <t>"NCAAF:Mississippi:Arizona"</t>
  </si>
  <si>
    <t>"NCAAF:Auburn:California"</t>
  </si>
  <si>
    <t>"NCAAF:Utah:Baylor"</t>
  </si>
  <si>
    <t>"NCAAF:Pittsburgh:Cincinnati"</t>
  </si>
  <si>
    <t>"NCAAF:Colorado:Nebraska"</t>
  </si>
  <si>
    <t>"NCAAF:Kansas:Illinois"</t>
  </si>
  <si>
    <t>"NCAAF:Texas:Miami"</t>
  </si>
  <si>
    <t>"NCAAF:Oregon:Texas"</t>
  </si>
  <si>
    <t>"NCAAF:Wisconsin:Washington"</t>
  </si>
  <si>
    <t>"MMA:Volkov:Tuivasa"</t>
  </si>
  <si>
    <t>"MMA:Adesanya:Strickland"</t>
  </si>
  <si>
    <t>odds</t>
  </si>
  <si>
    <t>names</t>
  </si>
  <si>
    <t>UTC</t>
  </si>
  <si>
    <t>utc</t>
  </si>
  <si>
    <t>sched</t>
  </si>
  <si>
    <t>"NCAAF:UCF:Boise"</t>
  </si>
  <si>
    <t>"NCAAF:Oklahoma:Arizona"</t>
  </si>
  <si>
    <t>Jack Jenkins_Jose Mariscal</t>
  </si>
  <si>
    <t>Jamie Mullarkey_John Makdessi</t>
  </si>
  <si>
    <t>Kevin Jousset_Kiefer Crosbie</t>
  </si>
  <si>
    <t>datetime</t>
  </si>
  <si>
    <t>Min of fave</t>
  </si>
  <si>
    <t>Max of fave</t>
  </si>
  <si>
    <t>Jack Jenkins</t>
  </si>
  <si>
    <t>Jose Mariscal</t>
  </si>
  <si>
    <t>Jamie Mullarkey</t>
  </si>
  <si>
    <t>John Makdessi</t>
  </si>
  <si>
    <t>Kevin Jousset</t>
  </si>
  <si>
    <t>Kiefer Crosbie</t>
  </si>
  <si>
    <t>"NCAAF:OleMiss:Tulane"</t>
  </si>
  <si>
    <t>"NCAAF:Iowa:IowaState"</t>
  </si>
  <si>
    <t>"NCAAF:UCLA:SanDiego"</t>
  </si>
  <si>
    <t>"NCAAF:Notre:NCState"</t>
  </si>
  <si>
    <t>truncated0</t>
  </si>
  <si>
    <t>truncated1</t>
  </si>
  <si>
    <t>pre0</t>
  </si>
  <si>
    <t>Second1</t>
  </si>
  <si>
    <t>Average of fave</t>
  </si>
  <si>
    <t>Detroit Lions_Kansas City Chiefs</t>
  </si>
  <si>
    <t>2023-09-08T00:20:00.000Z</t>
  </si>
  <si>
    <t>Florida State Seminoles_Southern Mississippi Golden Eagles</t>
  </si>
  <si>
    <t>2023-09-10T00:30:00.000Z</t>
  </si>
  <si>
    <t>"NCAAF:Tide:Longhorns"</t>
  </si>
  <si>
    <t>"NCAAF:Tigers:Bears"</t>
  </si>
  <si>
    <t>"NCAAF:Buffaloes:Cornhuskers"</t>
  </si>
  <si>
    <t>"NCAAF:Hawkeyes:Cyclones"</t>
  </si>
  <si>
    <t>"NCAAF:Jayhawks:Illini"</t>
  </si>
  <si>
    <t>"NCAAF:Bulldogs:Wildcats"</t>
  </si>
  <si>
    <t>"NCAAF:Irish:Wolfpack"</t>
  </si>
  <si>
    <t>"NCAAF:Cowboys:Devils"</t>
  </si>
  <si>
    <t>"NCAAF:Rebels:Wave"</t>
  </si>
  <si>
    <t>"NCAAF:Ducks:Raiders"</t>
  </si>
  <si>
    <t>"NCAAF:Panthers:Bearcats"</t>
  </si>
  <si>
    <t>"NCAAF:Aggies:Hurricanes"</t>
  </si>
  <si>
    <t>"NCAAF:Knights:Broncos"</t>
  </si>
  <si>
    <t>"NCAAF:Utes:Bears"</t>
  </si>
  <si>
    <t>"NCAAF:Badgers:Cougars"</t>
  </si>
  <si>
    <t>Wed</t>
  </si>
  <si>
    <t>Tues</t>
  </si>
  <si>
    <t>2023-09-08T23:30:00.000Z</t>
  </si>
  <si>
    <t>2023-09-09T15:01:00.000Z</t>
  </si>
  <si>
    <t>2023-09-09T16:00:00.000Z</t>
  </si>
  <si>
    <t>Northwestern Wildcats_UTEP Miners</t>
  </si>
  <si>
    <t>2023-09-09T21:00:00.000Z</t>
  </si>
  <si>
    <t>2023-09-09T21:15:00.000Z</t>
  </si>
  <si>
    <t>Rutgers Scarlet Knights_Temple Owls</t>
  </si>
  <si>
    <t>2023-09-10T02:30:00.000Z</t>
  </si>
  <si>
    <t>Buffalo Bills_New York Jets</t>
  </si>
  <si>
    <t>2023-09-12T00:15:00.000Z</t>
  </si>
  <si>
    <t>Buffalo Bills</t>
  </si>
  <si>
    <t>New York Jets</t>
  </si>
  <si>
    <t>"NFL:Bills:Jets"</t>
  </si>
  <si>
    <t>Thurs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</si>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</sst>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%;[Red]\-0%"/>
    <numFmt numFmtId="165" formatCode="0.0%;[Red]\-0.0%"/>
    <numFmt numFmtId="166" formatCode="#,##0;[Red]#,##0"/>
    <numFmt numFmtId="167" formatCode="#,##0.00;[Red]#,##0.00"/>
    <numFmt numFmtId="168" formatCode="[$-409]m/d/yy\ h:mm\ AM/PM;@"/>
    <numFmt numFmtId="169" formatCode="###0;[Red]###0"/>
    <numFmt numFmtId="170" formatCode="m/d/yy"/>
    <numFmt numFmtId="171" formatCode="0.00%;[Red]\-0.00%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Inherit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6" borderId="0" applyNumberFormat="0" applyBorder="0" applyAlignment="0" applyProtection="0"/>
  </cellStyleXfs>
  <cellXfs count="56">
    <xf numFmtId="0" fontId="0" fillId="0" borderId="0" xfId="0"/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3" borderId="0" xfId="0" applyFill="1"/>
    <xf numFmtId="167" fontId="2" fillId="3" borderId="0" xfId="0" applyNumberFormat="1" applyFont="1" applyFill="1"/>
    <xf numFmtId="164" fontId="2" fillId="3" borderId="0" xfId="0" applyNumberFormat="1" applyFont="1" applyFill="1"/>
    <xf numFmtId="165" fontId="2" fillId="3" borderId="0" xfId="0" applyNumberFormat="1" applyFont="1" applyFill="1"/>
    <xf numFmtId="168" fontId="4" fillId="0" borderId="0" xfId="0" applyNumberFormat="1" applyFont="1" applyAlignment="1">
      <alignment horizontal="left" vertical="center"/>
    </xf>
    <xf numFmtId="169" fontId="1" fillId="2" borderId="0" xfId="1" applyNumberFormat="1" applyBorder="1"/>
    <xf numFmtId="166" fontId="0" fillId="0" borderId="0" xfId="0" applyNumberFormat="1"/>
    <xf numFmtId="0" fontId="1" fillId="4" borderId="0" xfId="1" applyFill="1" applyBorder="1"/>
    <xf numFmtId="0" fontId="1" fillId="4" borderId="2" xfId="1" applyFill="1" applyBorder="1"/>
    <xf numFmtId="166" fontId="2" fillId="4" borderId="3" xfId="0" applyNumberFormat="1" applyFont="1" applyFill="1" applyBorder="1"/>
    <xf numFmtId="166" fontId="2" fillId="4" borderId="5" xfId="0" applyNumberFormat="1" applyFont="1" applyFill="1" applyBorder="1"/>
    <xf numFmtId="0" fontId="1" fillId="4" borderId="7" xfId="1" applyFill="1" applyBorder="1"/>
    <xf numFmtId="0" fontId="2" fillId="4" borderId="7" xfId="0" applyFont="1" applyFill="1" applyBorder="1"/>
    <xf numFmtId="166" fontId="2" fillId="4" borderId="8" xfId="0" applyNumberFormat="1" applyFont="1" applyFill="1" applyBorder="1"/>
    <xf numFmtId="170" fontId="0" fillId="0" borderId="0" xfId="0" applyNumberFormat="1"/>
    <xf numFmtId="0" fontId="2" fillId="4" borderId="0" xfId="0" applyFont="1" applyFill="1"/>
    <xf numFmtId="167" fontId="2" fillId="3" borderId="1" xfId="0" applyNumberFormat="1" applyFont="1" applyFill="1" applyBorder="1"/>
    <xf numFmtId="167" fontId="2" fillId="3" borderId="4" xfId="0" applyNumberFormat="1" applyFont="1" applyFill="1" applyBorder="1"/>
    <xf numFmtId="167" fontId="2" fillId="3" borderId="6" xfId="0" applyNumberFormat="1" applyFont="1" applyFill="1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1" fillId="2" borderId="8" xfId="1" applyBorder="1"/>
    <xf numFmtId="0" fontId="0" fillId="5" borderId="9" xfId="0" applyFill="1" applyBorder="1"/>
    <xf numFmtId="0" fontId="0" fillId="5" borderId="10" xfId="0" applyFill="1" applyBorder="1"/>
    <xf numFmtId="0" fontId="0" fillId="0" borderId="9" xfId="0" applyBorder="1"/>
    <xf numFmtId="0" fontId="0" fillId="0" borderId="10" xfId="0" applyBorder="1"/>
    <xf numFmtId="0" fontId="0" fillId="5" borderId="11" xfId="0" applyFill="1" applyBorder="1"/>
    <xf numFmtId="0" fontId="0" fillId="0" borderId="11" xfId="0" applyBorder="1"/>
    <xf numFmtId="0" fontId="1" fillId="4" borderId="0" xfId="1" applyFill="1"/>
    <xf numFmtId="167" fontId="1" fillId="4" borderId="0" xfId="1" applyNumberFormat="1" applyFill="1"/>
    <xf numFmtId="164" fontId="1" fillId="4" borderId="0" xfId="1" applyNumberFormat="1" applyFill="1"/>
    <xf numFmtId="165" fontId="1" fillId="4" borderId="0" xfId="1" applyNumberFormat="1" applyFill="1"/>
    <xf numFmtId="167" fontId="1" fillId="4" borderId="4" xfId="1" applyNumberFormat="1" applyFill="1" applyBorder="1"/>
    <xf numFmtId="166" fontId="1" fillId="4" borderId="5" xfId="1" applyNumberFormat="1" applyFill="1" applyBorder="1"/>
    <xf numFmtId="166" fontId="1" fillId="4" borderId="0" xfId="1" applyNumberFormat="1" applyFill="1"/>
    <xf numFmtId="167" fontId="2" fillId="0" borderId="0" xfId="0" applyNumberFormat="1" applyFont="1"/>
    <xf numFmtId="0" fontId="2" fillId="3" borderId="0" xfId="0" applyFont="1" applyFill="1"/>
    <xf numFmtId="164" fontId="2" fillId="0" borderId="0" xfId="0" applyNumberFormat="1" applyFont="1"/>
    <xf numFmtId="171" fontId="2" fillId="0" borderId="0" xfId="0" applyNumberFormat="1" applyFont="1"/>
    <xf numFmtId="168" fontId="0" fillId="0" borderId="0" xfId="0" applyNumberFormat="1"/>
    <xf numFmtId="168" fontId="0" fillId="4" borderId="0" xfId="0" applyNumberFormat="1" applyFill="1"/>
    <xf numFmtId="164" fontId="5" fillId="6" borderId="0" xfId="2" applyNumberFormat="1"/>
    <xf numFmtId="168" fontId="5" fillId="6" borderId="0" xfId="2" applyNumberFormat="1"/>
    <xf numFmtId="0" fontId="5" fillId="6" borderId="0" xfId="2"/>
    <xf numFmtId="164" fontId="2" fillId="4" borderId="0" xfId="0" applyNumberFormat="1" applyFont="1" applyFill="1"/>
    <xf numFmtId="0" fontId="0" fillId="4" borderId="0" xfId="0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ric\AppData\Roaming\Microsoft\Excel\XLSTART\Personal.xlsb" TargetMode="External"/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datefromutc"/>
    </definedNames>
    <sheetDataSet>
      <sheetData sheetId="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c" refreshedDate="45175.425664351853" createdVersion="8" refreshedVersion="8" minRefreshableVersion="3" recordCount="822" xr:uid="{663BA509-FEAB-4D6A-B266-64DB10B7EC2E}">
  <cacheSource type="worksheet">
    <worksheetSource ref="B3:J825" sheet="Raw"/>
  </cacheSource>
  <cacheFields count="9">
    <cacheField name="Event" numFmtId="0">
      <sharedItems count="78">
        <s v="Detroit Lions_Kansas City Chiefs"/>
        <s v="Pittsburgh Steelers_San Francisco 49ers"/>
        <s v="Atlanta Falcons_Carolina Panthers"/>
        <s v="Baltimore Ravens_Houston Texans"/>
        <s v="Cincinnati Bengals_Cleveland Browns"/>
        <s v="Minnesota Vikings_Tampa Bay Buccaneers"/>
        <s v="New Orleans Saints_Tennessee Titans"/>
        <s v="Arizona Cardinals_Washington Commanders"/>
        <s v="Indianapolis Colts_Jacksonville Jaguars"/>
        <s v="New England Patriots_Philadelphia Eagles"/>
        <s v="Denver Broncos_Las Vegas Raiders"/>
        <s v="Los Angeles Rams_Seattle Seahawks"/>
        <s v="Chicago Bears_Green Bay Packers"/>
        <s v="Los Angeles Chargers_Miami Dolphins"/>
        <s v="Dallas Cowboys_New York Giants"/>
        <s v="Alexander Volkov_Tai Tuivasa"/>
        <s v="Israel Adesanya_Sean Strickland"/>
        <s v="Illinois Fighting Illini_Kansas Jayhawks"/>
        <s v="Vanderbilt Commodores_Wake Forest Demon Deacons"/>
        <s v="Colorado Buffaloes_Nebraska Cornhuskers"/>
        <s v="NC State Wolfpack_Notre Dame Fighting Irish"/>
        <s v="Baylor Bears_Utah Utes"/>
        <s v="Ball State Cardinals_Georgia Bulldogs"/>
        <s v="Purdue Boilermakers_Virginia Tech Hokies"/>
        <s v="Kansas State Wildcats_Troy Trojans"/>
        <s v="James Madison Dukes_Virginia Cavaliers"/>
        <s v="Iowa Hawkeyes_Iowa State Cyclones"/>
        <s v="Michigan Wolverines_UNLV Rebels"/>
        <s v="Miami Hurricanes_Texas A&amp;M Aggies"/>
        <s v="Ole Miss Rebels_Tulane Green Wave"/>
        <s v="Syracuse Orange_Western Michigan Broncos"/>
        <s v="Miami (OH) RedHawks_UMass Minutemen"/>
        <s v="Texas State Bobcats_UTSA Roadrunners"/>
        <s v="East Carolina Pirates_Marshall Thundering Herd"/>
        <s v="Arkansas Razorbacks_Kent State Golden Flashes"/>
        <s v="Tulsa Golden Hurricane_Washington Huskies"/>
        <s v="Appalachian State Mountaineers_North Carolina Tar Heels"/>
        <s v="Oklahoma Sooners_SMU Mustangs"/>
        <s v="Florida Atlantic Owls_Ohio Bobcats"/>
        <s v="Liberty Flames_New Mexico State Aggies"/>
        <s v="Georgia Southern Eagles_UAB Blazers"/>
        <s v="Louisiana Ragin Cajuns_Old Dominion Monarchs"/>
        <s v="Cincinnati Bearcats_Pittsburgh Panthers"/>
        <s v="Florida International Panthers_North Texas Mean Green"/>
        <s v="Alabama Crimson Tide_Texas Longhorns"/>
        <s v="Oregon Ducks_Texas Tech Red Raiders"/>
        <s v="Boise State Broncos_UCF Knights"/>
        <s v="Middle Tennessee Blue Raiders_Missouri Tigers"/>
        <s v="Georgia State Panthers_UConn Huskies"/>
        <s v="Coastal Carolina Chanticleers_Jacksonville State Gamecocks"/>
        <s v="Arkansas State Red Wolves_Memphis Tigers"/>
        <s v="Houston Cougars_Rice Owls"/>
        <s v="Washington State Cougars_Wisconsin Badgers"/>
        <s v="Arizona Wildcats_Mississippi State Bulldogs"/>
        <s v="Charlotte 49ers_Maryland Terrapins"/>
        <s v="San Diego State Aztecs_UCLA Bruins"/>
        <s v="Eastern Michigan Eagles_Minnesota Golden Gophers"/>
        <s v="Air Force Falcons_Sam Houston State Bearkats"/>
        <s v="Florida State Seminoles_Southern Mississippi Golden Eagles"/>
        <s v="Auburn Tigers_California Golden Bears"/>
        <s v="Stanford Cardinal_USC Trojans"/>
        <s v="Arizona State Sun Devils_Oklahoma State Cowboys"/>
        <s v="Buffalo Bills_Miami Dolphins" u="1"/>
        <s v="Green Bay Packers_Minnesota Vikings" u="1"/>
        <s v="Cincinnati Bengals_Kansas City Chiefs" u="1"/>
        <s v="Carolina Panthers_Tampa Bay Buccaneers" u="1"/>
        <s v="Kansas City Chiefs_Los Angeles Chargers" u="1"/>
        <s v="Detroit Lions_Minnesota Vikings" u="1"/>
        <s v="Arizona Cardinals_Seattle Seahawks" u="1"/>
        <s v="Baltimore Ravens_Pittsburgh Steelers" u="1"/>
        <s v="Denver Broncos_Los Angeles Chargers" u="1"/>
        <s v="Jacksonville Jaguars_Tennessee Titans" u="1"/>
        <s v="Los Angeles Rams_San Francisco 49ers" u="1"/>
        <s v="New England Patriots_New York Jets" u="1"/>
        <s v="Atlanta Falcons_New Orleans Saints" u="1"/>
        <s v="Houston Texans_Indianapolis Colts" u="1"/>
        <s v="New York Giants_Philadelphia Eagles" u="1"/>
        <s v="Dallas Cowboys_Washington Commanders" u="1"/>
      </sharedItems>
    </cacheField>
    <cacheField name="time" numFmtId="0">
      <sharedItems/>
    </cacheField>
    <cacheField name="odds0" numFmtId="0">
      <sharedItems containsSemiMixedTypes="0" containsString="0" containsNumber="1" minValue="1" maxValue="26"/>
    </cacheField>
    <cacheField name="odds1" numFmtId="0">
      <sharedItems containsSemiMixedTypes="0" containsString="0" containsNumber="1" minValue="1.01" maxValue="41"/>
    </cacheField>
    <cacheField name="sport" numFmtId="0">
      <sharedItems/>
    </cacheField>
    <cacheField name="datetime" numFmtId="168">
      <sharedItems containsSemiMixedTypes="0" containsNonDate="0" containsDate="1" containsString="0" minDate="2023-09-08T00:20:00" maxDate="2023-09-11T00:20:00"/>
    </cacheField>
    <cacheField name="UTC" numFmtId="169">
      <sharedItems containsSemiMixedTypes="0" containsString="0" containsNumber="1" minValue="1694132400.0000002" maxValue="1694391600.0000002"/>
    </cacheField>
    <cacheField name="spread" numFmtId="0">
      <sharedItems containsSemiMixedTypes="0" containsString="0" containsNumber="1" minValue="0" maxValue="0.97560975609756095"/>
    </cacheField>
    <cacheField name="fave" numFmtId="0">
      <sharedItems containsSemiMixedTypes="0" containsString="0" containsNumber="1" minValue="0.51100000000000001" maxValue="0.998804878048780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2">
  <r>
    <x v="0"/>
    <s v="2023-09-08T00:20:00.000Z"/>
    <n v="3"/>
    <n v="1.41"/>
    <s v="NFL"/>
    <d v="2023-09-08T00:20:00"/>
    <n v="1694132400.0000002"/>
    <n v="0.37588652482269508"/>
    <n v="0.69894326241134752"/>
  </r>
  <r>
    <x v="0"/>
    <s v="2023-09-08T00:20:00.000Z"/>
    <n v="2.8"/>
    <n v="1.45"/>
    <s v="NFL"/>
    <d v="2023-09-08T00:20:00"/>
    <n v="1694132400.0000002"/>
    <n v="0.332512315270936"/>
    <n v="0.67725615763546798"/>
  </r>
  <r>
    <x v="0"/>
    <s v="2023-09-08T00:20:00.000Z"/>
    <n v="2.93"/>
    <n v="1.41"/>
    <s v="NFL"/>
    <d v="2023-09-08T00:20:00"/>
    <n v="1694132400.0000002"/>
    <n v="0.36792292982838337"/>
    <n v="0.69496146491419175"/>
  </r>
  <r>
    <x v="0"/>
    <s v="2023-09-08T00:20:00.000Z"/>
    <n v="2.85"/>
    <n v="1.44"/>
    <s v="NFL"/>
    <d v="2023-09-08T00:20:00"/>
    <n v="1694132400.0000002"/>
    <n v="0.3435672514619883"/>
    <n v="0.68278362573099416"/>
  </r>
  <r>
    <x v="0"/>
    <s v="2023-09-08T00:20:00.000Z"/>
    <n v="3"/>
    <n v="1.43"/>
    <s v="NFL"/>
    <d v="2023-09-08T00:20:00"/>
    <n v="1694132400.0000002"/>
    <n v="0.36596736596736607"/>
    <n v="0.69398368298368307"/>
  </r>
  <r>
    <x v="0"/>
    <s v="2023-09-08T00:20:00.000Z"/>
    <n v="2.75"/>
    <n v="1.48"/>
    <s v="NFL"/>
    <d v="2023-09-08T00:20:00"/>
    <n v="1694132400.0000002"/>
    <n v="0.31203931203931201"/>
    <n v="0.66701965601965596"/>
  </r>
  <r>
    <x v="0"/>
    <s v="2023-09-08T00:20:00.000Z"/>
    <n v="2.8"/>
    <n v="1.48"/>
    <s v="NFL"/>
    <d v="2023-09-08T00:20:00"/>
    <n v="1694132400.0000002"/>
    <n v="0.31853281853281851"/>
    <n v="0.67026640926640924"/>
  </r>
  <r>
    <x v="0"/>
    <s v="2023-09-08T00:20:00.000Z"/>
    <n v="2.8"/>
    <n v="1.45"/>
    <s v="NFL"/>
    <d v="2023-09-08T00:20:00"/>
    <n v="1694132400.0000002"/>
    <n v="0.332512315270936"/>
    <n v="0.67725615763546798"/>
  </r>
  <r>
    <x v="0"/>
    <s v="2023-09-08T00:20:00.000Z"/>
    <n v="2.95"/>
    <n v="1.41"/>
    <s v="NFL"/>
    <d v="2023-09-08T00:20:00"/>
    <n v="1694132400.0000002"/>
    <n v="0.37023680730857078"/>
    <n v="0.69611840365428534"/>
  </r>
  <r>
    <x v="0"/>
    <s v="2023-09-08T00:20:00.000Z"/>
    <n v="2.8"/>
    <n v="1.48"/>
    <s v="NFL"/>
    <d v="2023-09-08T00:20:00"/>
    <n v="1694132400.0000002"/>
    <n v="0.31853281853281851"/>
    <n v="0.67026640926640924"/>
  </r>
  <r>
    <x v="0"/>
    <s v="2023-09-08T00:20:00.000Z"/>
    <n v="2.85"/>
    <n v="1.44"/>
    <s v="NFL"/>
    <d v="2023-09-08T00:20:00"/>
    <n v="1694132400.0000002"/>
    <n v="0.3435672514619883"/>
    <n v="0.68278362573099416"/>
  </r>
  <r>
    <x v="0"/>
    <s v="2023-09-08T00:20:00.000Z"/>
    <n v="2.8"/>
    <n v="1.44"/>
    <s v="NFL"/>
    <d v="2023-09-08T00:20:00"/>
    <n v="1694132400.0000002"/>
    <n v="0.33730158730158727"/>
    <n v="0.67965079365079362"/>
  </r>
  <r>
    <x v="0"/>
    <s v="2023-09-08T00:20:00.000Z"/>
    <n v="2.8"/>
    <n v="1.46"/>
    <s v="NFL"/>
    <d v="2023-09-08T00:20:00"/>
    <n v="1694132400.0000002"/>
    <n v="0.32778864970645788"/>
    <n v="0.67489432485322898"/>
  </r>
  <r>
    <x v="0"/>
    <s v="2023-09-08T00:20:00.000Z"/>
    <n v="2.9"/>
    <n v="1.43"/>
    <s v="NFL"/>
    <d v="2023-09-08T00:20:00"/>
    <n v="1694132400.0000002"/>
    <n v="0.35447311309380281"/>
    <n v="0.68823655654690141"/>
  </r>
  <r>
    <x v="0"/>
    <s v="2023-09-08T00:20:00.000Z"/>
    <n v="2.83"/>
    <n v="1.45"/>
    <s v="NFL"/>
    <d v="2023-09-08T00:20:00"/>
    <n v="1694132400.0000002"/>
    <n v="0.33629828195442918"/>
    <n v="0.67914914097721457"/>
  </r>
  <r>
    <x v="0"/>
    <s v="2023-09-08T00:20:00.000Z"/>
    <n v="2.95"/>
    <n v="1.41"/>
    <s v="NFL"/>
    <d v="2023-09-08T00:20:00"/>
    <n v="1694132400.0000002"/>
    <n v="0.37023680730857078"/>
    <n v="0.69611840365428534"/>
  </r>
  <r>
    <x v="1"/>
    <s v="2023-09-10T17:00:00.000Z"/>
    <n v="2.2000000000000002"/>
    <n v="1.7"/>
    <s v="NFL"/>
    <d v="2023-09-10T17:00:00"/>
    <n v="1694365200.0000002"/>
    <n v="0.13368983957219255"/>
    <n v="0.57784491978609631"/>
  </r>
  <r>
    <x v="1"/>
    <s v="2023-09-10T17:00:00.000Z"/>
    <n v="2.0499999999999998"/>
    <n v="1.8"/>
    <s v="NFL"/>
    <d v="2023-09-10T17:00:00"/>
    <n v="1694365200.0000002"/>
    <n v="6.7750677506775048E-2"/>
    <n v="0.54487533875338756"/>
  </r>
  <r>
    <x v="1"/>
    <s v="2023-09-10T17:00:00.000Z"/>
    <n v="2.13"/>
    <n v="1.73"/>
    <s v="NFL"/>
    <d v="2023-09-10T17:00:00"/>
    <n v="1694365200.0000002"/>
    <n v="0.10855111400580753"/>
    <n v="0.56527555700290377"/>
  </r>
  <r>
    <x v="1"/>
    <s v="2023-09-10T17:00:00.000Z"/>
    <n v="2.1"/>
    <n v="1.77"/>
    <s v="NFL"/>
    <d v="2023-09-10T17:00:00"/>
    <n v="1694365200.0000002"/>
    <n v="8.8781275221953226E-2"/>
    <n v="0.55539063761097662"/>
  </r>
  <r>
    <x v="1"/>
    <s v="2023-09-10T17:00:00.000Z"/>
    <n v="2.15"/>
    <n v="1.77"/>
    <s v="NFL"/>
    <d v="2023-09-10T17:00:00"/>
    <n v="1694365200.0000002"/>
    <n v="9.9855472342661955E-2"/>
    <n v="0.56092773617133096"/>
  </r>
  <r>
    <x v="1"/>
    <s v="2023-09-10T17:00:00.000Z"/>
    <n v="2.1"/>
    <n v="1.77"/>
    <s v="NFL"/>
    <d v="2023-09-10T17:00:00"/>
    <n v="1694365200.0000002"/>
    <n v="8.8781275221953226E-2"/>
    <n v="0.55539063761097662"/>
  </r>
  <r>
    <x v="1"/>
    <s v="2023-09-10T17:00:00.000Z"/>
    <n v="2.1"/>
    <n v="1.77"/>
    <s v="NFL"/>
    <d v="2023-09-10T17:00:00"/>
    <n v="1694365200.0000002"/>
    <n v="8.8781275221953226E-2"/>
    <n v="0.55539063761097662"/>
  </r>
  <r>
    <x v="1"/>
    <s v="2023-09-10T17:00:00.000Z"/>
    <n v="2.12"/>
    <n v="1.74"/>
    <s v="NFL"/>
    <d v="2023-09-10T17:00:00"/>
    <n v="1694365200.0000002"/>
    <n v="0.10301453047061376"/>
    <n v="0.56250726523530692"/>
  </r>
  <r>
    <x v="1"/>
    <s v="2023-09-10T17:00:00.000Z"/>
    <n v="2.1"/>
    <n v="1.77"/>
    <s v="NFL"/>
    <d v="2023-09-10T17:00:00"/>
    <n v="1694365200.0000002"/>
    <n v="8.8781275221953226E-2"/>
    <n v="0.55539063761097662"/>
  </r>
  <r>
    <x v="1"/>
    <s v="2023-09-10T17:00:00.000Z"/>
    <n v="2.1"/>
    <n v="1.77"/>
    <s v="NFL"/>
    <d v="2023-09-10T17:00:00"/>
    <n v="1694365200.0000002"/>
    <n v="8.8781275221953226E-2"/>
    <n v="0.55539063761097662"/>
  </r>
  <r>
    <x v="1"/>
    <s v="2023-09-10T17:00:00.000Z"/>
    <n v="2.15"/>
    <n v="1.74"/>
    <s v="NFL"/>
    <d v="2023-09-10T17:00:00"/>
    <n v="1694365200.0000002"/>
    <n v="0.10959636460839345"/>
    <n v="0.56579818230419676"/>
  </r>
  <r>
    <x v="1"/>
    <s v="2023-09-10T17:00:00.000Z"/>
    <n v="2.14"/>
    <n v="1.74"/>
    <s v="NFL"/>
    <d v="2023-09-10T17:00:00"/>
    <n v="1694365200.0000002"/>
    <n v="0.10742292405199266"/>
    <n v="0.56471146202599631"/>
  </r>
  <r>
    <x v="1"/>
    <s v="2023-09-10T17:00:00.000Z"/>
    <n v="2.1"/>
    <n v="1.77"/>
    <s v="NFL"/>
    <d v="2023-09-10T17:00:00"/>
    <n v="1694365200.0000002"/>
    <n v="8.8781275221953226E-2"/>
    <n v="0.55539063761097662"/>
  </r>
  <r>
    <x v="1"/>
    <s v="2023-09-10T17:00:00.000Z"/>
    <n v="2.15"/>
    <n v="1.74"/>
    <s v="NFL"/>
    <d v="2023-09-10T17:00:00"/>
    <n v="1694365200.0000002"/>
    <n v="0.10959636460839345"/>
    <n v="0.56579818230419676"/>
  </r>
  <r>
    <x v="1"/>
    <s v="2023-09-10T17:00:00.000Z"/>
    <n v="2.15"/>
    <n v="1.74"/>
    <s v="NFL"/>
    <d v="2023-09-10T17:00:00"/>
    <n v="1694365200.0000002"/>
    <n v="0.10959636460839345"/>
    <n v="0.56579818230419676"/>
  </r>
  <r>
    <x v="1"/>
    <s v="2023-09-10T17:00:00.000Z"/>
    <n v="2.12"/>
    <n v="1.74"/>
    <s v="NFL"/>
    <d v="2023-09-10T17:00:00"/>
    <n v="1694365200.0000002"/>
    <n v="0.10301453047061376"/>
    <n v="0.56250726523530692"/>
  </r>
  <r>
    <x v="2"/>
    <s v="2023-09-10T17:00:00.000Z"/>
    <n v="1.54"/>
    <n v="2.56"/>
    <s v="NFL"/>
    <d v="2023-09-10T17:00:00"/>
    <n v="1694365200.0000002"/>
    <n v="0.25872564935064934"/>
    <n v="0.64036282467532468"/>
  </r>
  <r>
    <x v="2"/>
    <s v="2023-09-10T17:00:00.000Z"/>
    <n v="1.53"/>
    <n v="2.58"/>
    <s v="NFL"/>
    <d v="2023-09-10T17:00:00"/>
    <n v="1694365200.0000002"/>
    <n v="0.26599787201702391"/>
    <n v="0.64399893600851199"/>
  </r>
  <r>
    <x v="2"/>
    <s v="2023-09-10T17:00:00.000Z"/>
    <n v="1.53"/>
    <n v="2.5299999999999998"/>
    <s v="NFL"/>
    <d v="2023-09-10T17:00:00"/>
    <n v="1694365200.0000002"/>
    <n v="0.25833785424578259"/>
    <n v="0.64016892712289131"/>
  </r>
  <r>
    <x v="2"/>
    <s v="2023-09-10T17:00:00.000Z"/>
    <n v="1.56"/>
    <n v="2.5"/>
    <s v="NFL"/>
    <d v="2023-09-10T17:00:00"/>
    <n v="1694365200.0000002"/>
    <n v="0.24102564102564095"/>
    <n v="0.63151282051282043"/>
  </r>
  <r>
    <x v="2"/>
    <s v="2023-09-10T17:00:00.000Z"/>
    <n v="1.55"/>
    <n v="2.6"/>
    <s v="NFL"/>
    <d v="2023-09-10T17:00:00"/>
    <n v="1694365200.0000002"/>
    <n v="0.26054590570719605"/>
    <n v="0.64127295285359809"/>
  </r>
  <r>
    <x v="2"/>
    <s v="2023-09-10T17:00:00.000Z"/>
    <n v="1.56"/>
    <n v="2.5499999999999998"/>
    <s v="NFL"/>
    <d v="2023-09-10T17:00:00"/>
    <n v="1694365200.0000002"/>
    <n v="0.24886877828054288"/>
    <n v="0.63543438914027139"/>
  </r>
  <r>
    <x v="2"/>
    <s v="2023-09-10T17:00:00.000Z"/>
    <n v="1.56"/>
    <n v="2.6"/>
    <s v="NFL"/>
    <d v="2023-09-10T17:00:00"/>
    <n v="1694365200.0000002"/>
    <n v="0.25641025641025639"/>
    <n v="0.6392051282051282"/>
  </r>
  <r>
    <x v="2"/>
    <s v="2023-09-10T17:00:00.000Z"/>
    <n v="1.56"/>
    <n v="2.5"/>
    <s v="NFL"/>
    <d v="2023-09-10T17:00:00"/>
    <n v="1694365200.0000002"/>
    <n v="0.24102564102564095"/>
    <n v="0.63151282051282043"/>
  </r>
  <r>
    <x v="2"/>
    <s v="2023-09-10T17:00:00.000Z"/>
    <n v="1.53"/>
    <n v="2.5499999999999998"/>
    <s v="NFL"/>
    <d v="2023-09-10T17:00:00"/>
    <n v="1694365200.0000002"/>
    <n v="0.26143790849673199"/>
    <n v="0.641718954248366"/>
  </r>
  <r>
    <x v="2"/>
    <s v="2023-09-10T17:00:00.000Z"/>
    <n v="1.56"/>
    <n v="2.6"/>
    <s v="NFL"/>
    <d v="2023-09-10T17:00:00"/>
    <n v="1694365200.0000002"/>
    <n v="0.25641025641025639"/>
    <n v="0.6392051282051282"/>
  </r>
  <r>
    <x v="2"/>
    <s v="2023-09-10T17:00:00.000Z"/>
    <n v="1.54"/>
    <n v="2.6"/>
    <s v="NFL"/>
    <d v="2023-09-10T17:00:00"/>
    <n v="1694365200.0000002"/>
    <n v="0.26473526473526476"/>
    <n v="0.64336763236763239"/>
  </r>
  <r>
    <x v="2"/>
    <s v="2023-09-10T17:00:00.000Z"/>
    <n v="1.54"/>
    <n v="2.5"/>
    <s v="NFL"/>
    <d v="2023-09-10T17:00:00"/>
    <n v="1694365200.0000002"/>
    <n v="0.24935064935064932"/>
    <n v="0.63567532467532462"/>
  </r>
  <r>
    <x v="2"/>
    <s v="2023-09-10T17:00:00.000Z"/>
    <n v="1.54"/>
    <n v="2.54"/>
    <s v="NFL"/>
    <d v="2023-09-10T17:00:00"/>
    <n v="1694365200.0000002"/>
    <n v="0.25564986194907457"/>
    <n v="0.6388249309745373"/>
  </r>
  <r>
    <x v="2"/>
    <s v="2023-09-10T17:00:00.000Z"/>
    <n v="1.54"/>
    <n v="2.5499999999999998"/>
    <s v="NFL"/>
    <d v="2023-09-10T17:00:00"/>
    <n v="1694365200.0000002"/>
    <n v="0.25719378660555126"/>
    <n v="0.63959689330277558"/>
  </r>
  <r>
    <x v="2"/>
    <s v="2023-09-10T17:00:00.000Z"/>
    <n v="1.56"/>
    <n v="2.52"/>
    <s v="NFL"/>
    <d v="2023-09-10T17:00:00"/>
    <n v="1694365200.0000002"/>
    <n v="0.24420024420024417"/>
    <n v="0.63310012210012212"/>
  </r>
  <r>
    <x v="2"/>
    <s v="2023-09-10T17:00:00.000Z"/>
    <n v="1.53"/>
    <n v="2.5499999999999998"/>
    <s v="NFL"/>
    <d v="2023-09-10T17:00:00"/>
    <n v="1694365200.0000002"/>
    <n v="0.26143790849673199"/>
    <n v="0.641718954248366"/>
  </r>
  <r>
    <x v="3"/>
    <s v="2023-09-10T17:00:00.000Z"/>
    <n v="1.2"/>
    <n v="4.9000000000000004"/>
    <s v="NFL"/>
    <d v="2023-09-10T17:00:00"/>
    <n v="1694365200.0000002"/>
    <n v="0.62925170068027214"/>
    <n v="0.82562585034013614"/>
  </r>
  <r>
    <x v="3"/>
    <s v="2023-09-10T17:00:00.000Z"/>
    <n v="1.21"/>
    <n v="4.5999999999999996"/>
    <s v="NFL"/>
    <d v="2023-09-10T17:00:00"/>
    <n v="1694365200.0000002"/>
    <n v="0.60905497664390951"/>
    <n v="0.81552748832195476"/>
  </r>
  <r>
    <x v="3"/>
    <s v="2023-09-10T17:00:00.000Z"/>
    <n v="1.19"/>
    <n v="4.8"/>
    <s v="NFL"/>
    <d v="2023-09-10T17:00:00"/>
    <n v="1694365200.0000002"/>
    <n v="0.63200280112044815"/>
    <n v="0.82700140056022409"/>
  </r>
  <r>
    <x v="3"/>
    <s v="2023-09-10T17:00:00.000Z"/>
    <n v="1.22"/>
    <n v="4.5"/>
    <s v="NFL"/>
    <d v="2023-09-10T17:00:00"/>
    <n v="1694365200.0000002"/>
    <n v="0.5974499089253188"/>
    <n v="0.80972495446265946"/>
  </r>
  <r>
    <x v="3"/>
    <s v="2023-09-10T17:00:00.000Z"/>
    <n v="1.22"/>
    <n v="4.75"/>
    <s v="NFL"/>
    <d v="2023-09-10T17:00:00"/>
    <n v="1694365200.0000002"/>
    <n v="0.60914581535806733"/>
    <n v="0.81557290767903368"/>
  </r>
  <r>
    <x v="3"/>
    <s v="2023-09-10T17:00:00.000Z"/>
    <n v="1.2"/>
    <n v="4.8499999999999996"/>
    <s v="NFL"/>
    <d v="2023-09-10T17:00:00"/>
    <n v="1694365200.0000002"/>
    <n v="0.62714776632302405"/>
    <n v="0.82457388316151203"/>
  </r>
  <r>
    <x v="3"/>
    <s v="2023-09-10T17:00:00.000Z"/>
    <n v="1.2"/>
    <n v="4.95"/>
    <s v="NFL"/>
    <d v="2023-09-10T17:00:00"/>
    <n v="1694365200.0000002"/>
    <n v="0.63131313131313138"/>
    <n v="0.82665656565656565"/>
  </r>
  <r>
    <x v="3"/>
    <s v="2023-09-10T17:00:00.000Z"/>
    <n v="1.2"/>
    <n v="4.75"/>
    <s v="NFL"/>
    <d v="2023-09-10T17:00:00"/>
    <n v="1694365200.0000002"/>
    <n v="0.6228070175438597"/>
    <n v="0.82240350877192991"/>
  </r>
  <r>
    <x v="3"/>
    <s v="2023-09-10T17:00:00.000Z"/>
    <n v="1.21"/>
    <n v="4.5999999999999996"/>
    <s v="NFL"/>
    <d v="2023-09-10T17:00:00"/>
    <n v="1694365200.0000002"/>
    <n v="0.60905497664390951"/>
    <n v="0.81552748832195476"/>
  </r>
  <r>
    <x v="3"/>
    <s v="2023-09-10T17:00:00.000Z"/>
    <n v="1.2"/>
    <n v="4.95"/>
    <s v="NFL"/>
    <d v="2023-09-10T17:00:00"/>
    <n v="1694365200.0000002"/>
    <n v="0.63131313131313138"/>
    <n v="0.82665656565656565"/>
  </r>
  <r>
    <x v="3"/>
    <s v="2023-09-10T17:00:00.000Z"/>
    <n v="1.21"/>
    <n v="4.5"/>
    <s v="NFL"/>
    <d v="2023-09-10T17:00:00"/>
    <n v="1694365200.0000002"/>
    <n v="0.60422405876951335"/>
    <n v="0.81311202938475668"/>
  </r>
  <r>
    <x v="3"/>
    <s v="2023-09-10T17:00:00.000Z"/>
    <n v="1.2"/>
    <n v="4.75"/>
    <s v="NFL"/>
    <d v="2023-09-10T17:00:00"/>
    <n v="1694365200.0000002"/>
    <n v="0.6228070175438597"/>
    <n v="0.82240350877192991"/>
  </r>
  <r>
    <x v="3"/>
    <s v="2023-09-10T17:00:00.000Z"/>
    <n v="1.21"/>
    <n v="4.7"/>
    <s v="NFL"/>
    <d v="2023-09-10T17:00:00"/>
    <n v="1694365200.0000002"/>
    <n v="0.61368032354492708"/>
    <n v="0.81784016177246355"/>
  </r>
  <r>
    <x v="3"/>
    <s v="2023-09-10T17:00:00.000Z"/>
    <n v="1.2"/>
    <n v="4.8"/>
    <s v="NFL"/>
    <d v="2023-09-10T17:00:00"/>
    <n v="1694365200.0000002"/>
    <n v="0.625"/>
    <n v="0.82350000000000001"/>
  </r>
  <r>
    <x v="3"/>
    <s v="2023-09-10T17:00:00.000Z"/>
    <n v="1.2"/>
    <n v="4.8499999999999996"/>
    <s v="NFL"/>
    <d v="2023-09-10T17:00:00"/>
    <n v="1694365200.0000002"/>
    <n v="0.62714776632302405"/>
    <n v="0.82457388316151203"/>
  </r>
  <r>
    <x v="3"/>
    <s v="2023-09-10T17:00:00.000Z"/>
    <n v="1.21"/>
    <n v="4.5999999999999996"/>
    <s v="NFL"/>
    <d v="2023-09-10T17:00:00"/>
    <n v="1694365200.0000002"/>
    <n v="0.60905497664390951"/>
    <n v="0.81552748832195476"/>
  </r>
  <r>
    <x v="4"/>
    <s v="2023-09-10T17:00:00.000Z"/>
    <n v="1.75"/>
    <n v="2.14"/>
    <s v="NFL"/>
    <d v="2023-09-10T17:00:00"/>
    <n v="1694365200.0000002"/>
    <n v="0.10413885180240318"/>
    <n v="0.56306942590120157"/>
  </r>
  <r>
    <x v="4"/>
    <s v="2023-09-10T17:00:00.000Z"/>
    <n v="1.71"/>
    <n v="2.1800000000000002"/>
    <s v="NFL"/>
    <d v="2023-09-10T17:00:00"/>
    <n v="1694365200.0000002"/>
    <n v="0.12607972530715167"/>
    <n v="0.57403986265357587"/>
  </r>
  <r>
    <x v="4"/>
    <s v="2023-09-10T17:00:00.000Z"/>
    <n v="1.74"/>
    <n v="2.11"/>
    <s v="NFL"/>
    <d v="2023-09-10T17:00:00"/>
    <n v="1694365200.0000002"/>
    <n v="0.10077899438906135"/>
    <n v="0.56138949719453068"/>
  </r>
  <r>
    <x v="4"/>
    <s v="2023-09-10T17:00:00.000Z"/>
    <n v="1.69"/>
    <n v="2.2000000000000002"/>
    <s v="NFL"/>
    <d v="2023-09-10T17:00:00"/>
    <n v="1694365200.0000002"/>
    <n v="0.13717052178590644"/>
    <n v="0.57958526089295326"/>
  </r>
  <r>
    <x v="4"/>
    <s v="2023-09-10T17:00:00.000Z"/>
    <n v="1.72"/>
    <n v="2.23"/>
    <s v="NFL"/>
    <d v="2023-09-10T17:00:00"/>
    <n v="1694365200.0000002"/>
    <n v="0.13296485556366672"/>
    <n v="0.57748242778183334"/>
  </r>
  <r>
    <x v="4"/>
    <s v="2023-09-10T17:00:00.000Z"/>
    <n v="1.71"/>
    <n v="2.2000000000000002"/>
    <s v="NFL"/>
    <d v="2023-09-10T17:00:00"/>
    <n v="1694365200.0000002"/>
    <n v="0.13024986709197234"/>
    <n v="0.57612493354598615"/>
  </r>
  <r>
    <x v="4"/>
    <s v="2023-09-10T17:00:00.000Z"/>
    <n v="1.73"/>
    <n v="2.17"/>
    <s v="NFL"/>
    <d v="2023-09-10T17:00:00"/>
    <n v="1694365200.0000002"/>
    <n v="0.11720518899336729"/>
    <n v="0.5696025944966836"/>
  </r>
  <r>
    <x v="4"/>
    <s v="2023-09-10T17:00:00.000Z"/>
    <n v="1.71"/>
    <n v="2.2000000000000002"/>
    <s v="NFL"/>
    <d v="2023-09-10T17:00:00"/>
    <n v="1694365200.0000002"/>
    <n v="0.13024986709197234"/>
    <n v="0.57612493354598615"/>
  </r>
  <r>
    <x v="4"/>
    <s v="2023-09-10T17:00:00.000Z"/>
    <n v="1.7"/>
    <n v="2.2000000000000002"/>
    <s v="NFL"/>
    <d v="2023-09-10T17:00:00"/>
    <n v="1694365200.0000002"/>
    <n v="0.13368983957219255"/>
    <n v="0.57784491978609631"/>
  </r>
  <r>
    <x v="4"/>
    <s v="2023-09-10T17:00:00.000Z"/>
    <n v="1.73"/>
    <n v="2.17"/>
    <s v="NFL"/>
    <d v="2023-09-10T17:00:00"/>
    <n v="1694365200.0000002"/>
    <n v="0.11720518899336729"/>
    <n v="0.5696025944966836"/>
  </r>
  <r>
    <x v="4"/>
    <s v="2023-09-10T17:00:00.000Z"/>
    <n v="1.74"/>
    <n v="2.15"/>
    <s v="NFL"/>
    <d v="2023-09-10T17:00:00"/>
    <n v="1694365200.0000002"/>
    <n v="0.10959636460839345"/>
    <n v="0.56579818230419676"/>
  </r>
  <r>
    <x v="4"/>
    <s v="2023-09-10T17:00:00.000Z"/>
    <n v="1.74"/>
    <n v="2.15"/>
    <s v="NFL"/>
    <d v="2023-09-10T17:00:00"/>
    <n v="1694365200.0000002"/>
    <n v="0.10959636460839345"/>
    <n v="0.56579818230419676"/>
  </r>
  <r>
    <x v="4"/>
    <s v="2023-09-10T17:00:00.000Z"/>
    <n v="1.77"/>
    <n v="2.1"/>
    <s v="NFL"/>
    <d v="2023-09-10T17:00:00"/>
    <n v="1694365200.0000002"/>
    <n v="8.8781275221953226E-2"/>
    <n v="0.55539063761097662"/>
  </r>
  <r>
    <x v="4"/>
    <s v="2023-09-10T17:00:00.000Z"/>
    <n v="1.71"/>
    <n v="2.2000000000000002"/>
    <s v="NFL"/>
    <d v="2023-09-10T17:00:00"/>
    <n v="1694365200.0000002"/>
    <n v="0.13024986709197234"/>
    <n v="0.57612493354598615"/>
  </r>
  <r>
    <x v="4"/>
    <s v="2023-09-10T17:00:00.000Z"/>
    <n v="1.69"/>
    <n v="2.23"/>
    <s v="NFL"/>
    <d v="2023-09-10T17:00:00"/>
    <n v="1694365200.0000002"/>
    <n v="0.14328548305781835"/>
    <n v="0.58264274152890916"/>
  </r>
  <r>
    <x v="4"/>
    <s v="2023-09-10T17:00:00.000Z"/>
    <n v="1.7"/>
    <n v="2.2000000000000002"/>
    <s v="NFL"/>
    <d v="2023-09-10T17:00:00"/>
    <n v="1694365200.0000002"/>
    <n v="0.13368983957219255"/>
    <n v="0.57784491978609631"/>
  </r>
  <r>
    <x v="5"/>
    <s v="2023-09-10T17:00:00.000Z"/>
    <n v="1.39"/>
    <n v="3.1"/>
    <s v="NFL"/>
    <d v="2023-09-10T17:00:00"/>
    <n v="1694365200.0000002"/>
    <n v="0.39684381527036444"/>
    <n v="0.7094219076351822"/>
  </r>
  <r>
    <x v="5"/>
    <s v="2023-09-10T17:00:00.000Z"/>
    <n v="1.38"/>
    <n v="3.1"/>
    <s v="NFL"/>
    <d v="2023-09-10T17:00:00"/>
    <n v="1694365200.0000002"/>
    <n v="0.40205703599813009"/>
    <n v="0.71202851799906508"/>
  </r>
  <r>
    <x v="5"/>
    <s v="2023-09-10T17:00:00.000Z"/>
    <n v="1.39"/>
    <n v="3.06"/>
    <s v="NFL"/>
    <d v="2023-09-10T17:00:00"/>
    <n v="1694365200.0000002"/>
    <n v="0.39262707481073972"/>
    <n v="0.70731353740536984"/>
  </r>
  <r>
    <x v="5"/>
    <s v="2023-09-10T17:00:00.000Z"/>
    <n v="1.38"/>
    <n v="3.1"/>
    <s v="NFL"/>
    <d v="2023-09-10T17:00:00"/>
    <n v="1694365200.0000002"/>
    <n v="0.40205703599813009"/>
    <n v="0.71202851799906508"/>
  </r>
  <r>
    <x v="5"/>
    <s v="2023-09-10T17:00:00.000Z"/>
    <n v="1.4"/>
    <n v="3.16"/>
    <s v="NFL"/>
    <d v="2023-09-10T17:00:00"/>
    <n v="1694365200.0000002"/>
    <n v="0.39783001808318269"/>
    <n v="0.70991500904159133"/>
  </r>
  <r>
    <x v="5"/>
    <s v="2023-09-10T17:00:00.000Z"/>
    <n v="1.38"/>
    <n v="3.1"/>
    <s v="NFL"/>
    <d v="2023-09-10T17:00:00"/>
    <n v="1694365200.0000002"/>
    <n v="0.40205703599813009"/>
    <n v="0.71202851799906508"/>
  </r>
  <r>
    <x v="5"/>
    <s v="2023-09-10T17:00:00.000Z"/>
    <n v="1.39"/>
    <n v="3.15"/>
    <s v="NFL"/>
    <d v="2023-09-10T17:00:00"/>
    <n v="1694365200.0000002"/>
    <n v="0.40196414297133731"/>
    <n v="0.71198207148566861"/>
  </r>
  <r>
    <x v="5"/>
    <s v="2023-09-10T17:00:00.000Z"/>
    <n v="1.38"/>
    <n v="3.1"/>
    <s v="NFL"/>
    <d v="2023-09-10T17:00:00"/>
    <n v="1694365200.0000002"/>
    <n v="0.40205703599813009"/>
    <n v="0.71202851799906508"/>
  </r>
  <r>
    <x v="5"/>
    <s v="2023-09-10T17:00:00.000Z"/>
    <n v="1.38"/>
    <n v="3.1"/>
    <s v="NFL"/>
    <d v="2023-09-10T17:00:00"/>
    <n v="1694365200.0000002"/>
    <n v="0.40205703599813009"/>
    <n v="0.71202851799906508"/>
  </r>
  <r>
    <x v="5"/>
    <s v="2023-09-10T17:00:00.000Z"/>
    <n v="1.39"/>
    <n v="3.15"/>
    <s v="NFL"/>
    <d v="2023-09-10T17:00:00"/>
    <n v="1694365200.0000002"/>
    <n v="0.40196414297133731"/>
    <n v="0.71198207148566861"/>
  </r>
  <r>
    <x v="5"/>
    <s v="2023-09-10T17:00:00.000Z"/>
    <n v="1.41"/>
    <n v="3.05"/>
    <s v="NFL"/>
    <d v="2023-09-10T17:00:00"/>
    <n v="1694365200.0000002"/>
    <n v="0.38135100569701197"/>
    <n v="0.70167550284850599"/>
  </r>
  <r>
    <x v="5"/>
    <s v="2023-09-10T17:00:00.000Z"/>
    <n v="1.4"/>
    <n v="3"/>
    <s v="NFL"/>
    <d v="2023-09-10T17:00:00"/>
    <n v="1694365200.0000002"/>
    <n v="0.38095238095238099"/>
    <n v="0.70147619047619048"/>
  </r>
  <r>
    <x v="5"/>
    <s v="2023-09-10T17:00:00.000Z"/>
    <n v="1.39"/>
    <n v="3.1"/>
    <s v="NFL"/>
    <d v="2023-09-10T17:00:00"/>
    <n v="1694365200.0000002"/>
    <n v="0.39684381527036444"/>
    <n v="0.7094219076351822"/>
  </r>
  <r>
    <x v="5"/>
    <s v="2023-09-10T17:00:00.000Z"/>
    <n v="1.4"/>
    <n v="3.1"/>
    <s v="NFL"/>
    <d v="2023-09-10T17:00:00"/>
    <n v="1694365200.0000002"/>
    <n v="0.39170506912442399"/>
    <n v="0.70685253456221198"/>
  </r>
  <r>
    <x v="5"/>
    <s v="2023-09-10T17:00:00.000Z"/>
    <n v="1.4"/>
    <n v="3.07"/>
    <s v="NFL"/>
    <d v="2023-09-10T17:00:00"/>
    <n v="1694365200.0000002"/>
    <n v="0.38855281526291297"/>
    <n v="0.70527640763145649"/>
  </r>
  <r>
    <x v="5"/>
    <s v="2023-09-10T17:00:00.000Z"/>
    <n v="1.38"/>
    <n v="3.1"/>
    <s v="NFL"/>
    <d v="2023-09-10T17:00:00"/>
    <n v="1694365200.0000002"/>
    <n v="0.40205703599813009"/>
    <n v="0.71202851799906508"/>
  </r>
  <r>
    <x v="6"/>
    <s v="2023-09-10T17:00:00.000Z"/>
    <n v="1.57"/>
    <n v="2.46"/>
    <s v="NFL"/>
    <d v="2023-09-10T17:00:00"/>
    <n v="1694365200.0000002"/>
    <n v="0.23043861011858524"/>
    <n v="0.62621930505929257"/>
  </r>
  <r>
    <x v="6"/>
    <s v="2023-09-10T17:00:00.000Z"/>
    <n v="1.61"/>
    <n v="2.4"/>
    <s v="NFL"/>
    <d v="2023-09-10T17:00:00"/>
    <n v="1694365200.0000002"/>
    <n v="0.20445134575569351"/>
    <n v="0.61322567287784679"/>
  </r>
  <r>
    <x v="6"/>
    <s v="2023-09-10T17:00:00.000Z"/>
    <n v="1.57"/>
    <n v="2.4300000000000002"/>
    <s v="NFL"/>
    <d v="2023-09-10T17:00:00"/>
    <n v="1694365200.0000002"/>
    <n v="0.22542004141437971"/>
    <n v="0.62371002070718984"/>
  </r>
  <r>
    <x v="6"/>
    <s v="2023-09-10T17:00:00.000Z"/>
    <n v="1.57"/>
    <n v="2.4500000000000002"/>
    <s v="NFL"/>
    <d v="2023-09-10T17:00:00"/>
    <n v="1694365200.0000002"/>
    <n v="0.22877940985311324"/>
    <n v="0.62538970492655666"/>
  </r>
  <r>
    <x v="6"/>
    <s v="2023-09-10T17:00:00.000Z"/>
    <n v="1.57"/>
    <n v="2.52"/>
    <s v="NFL"/>
    <d v="2023-09-10T17:00:00"/>
    <n v="1694365200.0000002"/>
    <n v="0.24011727833383884"/>
    <n v="0.6310586391669194"/>
  </r>
  <r>
    <x v="6"/>
    <s v="2023-09-10T17:00:00.000Z"/>
    <n v="1.57"/>
    <n v="2.5"/>
    <s v="NFL"/>
    <d v="2023-09-10T17:00:00"/>
    <n v="1694365200.0000002"/>
    <n v="0.23694267515923562"/>
    <n v="0.62947133757961782"/>
  </r>
  <r>
    <x v="6"/>
    <s v="2023-09-10T17:00:00.000Z"/>
    <n v="1.57"/>
    <n v="2.5499999999999998"/>
    <s v="NFL"/>
    <d v="2023-09-10T17:00:00"/>
    <n v="1694365200.0000002"/>
    <n v="0.24478581241413755"/>
    <n v="0.63339290620706878"/>
  </r>
  <r>
    <x v="6"/>
    <s v="2023-09-10T17:00:00.000Z"/>
    <n v="1.56"/>
    <n v="2.5"/>
    <s v="NFL"/>
    <d v="2023-09-10T17:00:00"/>
    <n v="1694365200.0000002"/>
    <n v="0.24102564102564095"/>
    <n v="0.63151282051282043"/>
  </r>
  <r>
    <x v="6"/>
    <s v="2023-09-10T17:00:00.000Z"/>
    <n v="1.56"/>
    <n v="2.48"/>
    <s v="NFL"/>
    <d v="2023-09-10T17:00:00"/>
    <n v="1694365200.0000002"/>
    <n v="0.23779983457402804"/>
    <n v="0.629899917287014"/>
  </r>
  <r>
    <x v="6"/>
    <s v="2023-09-10T17:00:00.000Z"/>
    <n v="1.57"/>
    <n v="2.5499999999999998"/>
    <s v="NFL"/>
    <d v="2023-09-10T17:00:00"/>
    <n v="1694365200.0000002"/>
    <n v="0.24478581241413755"/>
    <n v="0.63339290620706878"/>
  </r>
  <r>
    <x v="6"/>
    <s v="2023-09-10T17:00:00.000Z"/>
    <n v="1.57"/>
    <n v="2.5"/>
    <s v="NFL"/>
    <d v="2023-09-10T17:00:00"/>
    <n v="1694365200.0000002"/>
    <n v="0.23694267515923562"/>
    <n v="0.62947133757961782"/>
  </r>
  <r>
    <x v="6"/>
    <s v="2023-09-10T17:00:00.000Z"/>
    <n v="1.57"/>
    <n v="2.4500000000000002"/>
    <s v="NFL"/>
    <d v="2023-09-10T17:00:00"/>
    <n v="1694365200.0000002"/>
    <n v="0.22877940985311324"/>
    <n v="0.62538970492655666"/>
  </r>
  <r>
    <x v="6"/>
    <s v="2023-09-10T17:00:00.000Z"/>
    <n v="1.59"/>
    <n v="2.42"/>
    <s v="NFL"/>
    <d v="2023-09-10T17:00:00"/>
    <n v="1694365200.0000002"/>
    <n v="0.21570767711419508"/>
    <n v="0.61885383855709752"/>
  </r>
  <r>
    <x v="6"/>
    <s v="2023-09-10T17:00:00.000Z"/>
    <n v="1.61"/>
    <n v="2.4"/>
    <s v="NFL"/>
    <d v="2023-09-10T17:00:00"/>
    <n v="1694365200.0000002"/>
    <n v="0.20445134575569351"/>
    <n v="0.61322567287784679"/>
  </r>
  <r>
    <x v="6"/>
    <s v="2023-09-10T17:00:00.000Z"/>
    <n v="1.57"/>
    <n v="2.48"/>
    <s v="NFL"/>
    <d v="2023-09-10T17:00:00"/>
    <n v="1694365200.0000002"/>
    <n v="0.2337168687076227"/>
    <n v="0.62785843435381139"/>
  </r>
  <r>
    <x v="6"/>
    <s v="2023-09-10T17:00:00.000Z"/>
    <n v="1.56"/>
    <n v="2.48"/>
    <s v="NFL"/>
    <d v="2023-09-10T17:00:00"/>
    <n v="1694365200.0000002"/>
    <n v="0.23779983457402804"/>
    <n v="0.629899917287014"/>
  </r>
  <r>
    <x v="7"/>
    <s v="2023-09-10T17:00:00.000Z"/>
    <n v="3.8"/>
    <n v="1.29"/>
    <s v="NFL"/>
    <d v="2023-09-10T17:00:00"/>
    <n v="1694365200.0000002"/>
    <n v="0.51203590371277019"/>
    <n v="0.76701795185638511"/>
  </r>
  <r>
    <x v="7"/>
    <s v="2023-09-10T17:00:00.000Z"/>
    <n v="3.5"/>
    <n v="1.31"/>
    <s v="NFL"/>
    <d v="2023-09-10T17:00:00"/>
    <n v="1694365200.0000002"/>
    <n v="0.47764449291166844"/>
    <n v="0.74982224645583417"/>
  </r>
  <r>
    <x v="7"/>
    <s v="2023-09-10T17:00:00.000Z"/>
    <n v="3.5"/>
    <n v="1.31"/>
    <s v="NFL"/>
    <d v="2023-09-10T17:00:00"/>
    <n v="1694365200.0000002"/>
    <n v="0.47764449291166844"/>
    <n v="0.74982224645583417"/>
  </r>
  <r>
    <x v="7"/>
    <s v="2023-09-10T17:00:00.000Z"/>
    <n v="3.4"/>
    <n v="1.33"/>
    <s v="NFL"/>
    <d v="2023-09-10T17:00:00"/>
    <n v="1694365200.0000002"/>
    <n v="0.45776205218929672"/>
    <n v="0.73988102609464834"/>
  </r>
  <r>
    <x v="7"/>
    <s v="2023-09-10T17:00:00.000Z"/>
    <n v="3.7"/>
    <n v="1.32"/>
    <s v="NFL"/>
    <d v="2023-09-10T17:00:00"/>
    <n v="1694365200.0000002"/>
    <n v="0.48730548730548734"/>
    <n v="0.75465274365274371"/>
  </r>
  <r>
    <x v="7"/>
    <s v="2023-09-10T17:00:00.000Z"/>
    <n v="3.6"/>
    <n v="1.32"/>
    <s v="NFL"/>
    <d v="2023-09-10T17:00:00"/>
    <n v="1694365200.0000002"/>
    <n v="0.47979797979797978"/>
    <n v="0.75089898989898995"/>
  </r>
  <r>
    <x v="7"/>
    <s v="2023-09-10T17:00:00.000Z"/>
    <n v="3.6"/>
    <n v="1.32"/>
    <s v="NFL"/>
    <d v="2023-09-10T17:00:00"/>
    <n v="1694365200.0000002"/>
    <n v="0.47979797979797978"/>
    <n v="0.75089898989898995"/>
  </r>
  <r>
    <x v="7"/>
    <s v="2023-09-10T17:00:00.000Z"/>
    <n v="3.5"/>
    <n v="1.32"/>
    <s v="NFL"/>
    <d v="2023-09-10T17:00:00"/>
    <n v="1694365200.0000002"/>
    <n v="0.47186147186147187"/>
    <n v="0.746930735930736"/>
  </r>
  <r>
    <x v="7"/>
    <s v="2023-09-10T17:00:00.000Z"/>
    <n v="3.6"/>
    <n v="1.3"/>
    <s v="NFL"/>
    <d v="2023-09-10T17:00:00"/>
    <n v="1694365200.0000002"/>
    <n v="0.49145299145299137"/>
    <n v="0.75672649572649564"/>
  </r>
  <r>
    <x v="7"/>
    <s v="2023-09-10T17:00:00.000Z"/>
    <n v="3.6"/>
    <n v="1.32"/>
    <s v="NFL"/>
    <d v="2023-09-10T17:00:00"/>
    <n v="1694365200.0000002"/>
    <n v="0.47979797979797978"/>
    <n v="0.75089898989898995"/>
  </r>
  <r>
    <x v="7"/>
    <s v="2023-09-10T17:00:00.000Z"/>
    <n v="3.6"/>
    <n v="1.31"/>
    <s v="NFL"/>
    <d v="2023-09-10T17:00:00"/>
    <n v="1694365200.0000002"/>
    <n v="0.48558100084817635"/>
    <n v="0.75379050042408813"/>
  </r>
  <r>
    <x v="7"/>
    <s v="2023-09-10T17:00:00.000Z"/>
    <n v="3.4"/>
    <n v="1.33"/>
    <s v="NFL"/>
    <d v="2023-09-10T17:00:00"/>
    <n v="1694365200.0000002"/>
    <n v="0.45776205218929672"/>
    <n v="0.73988102609464834"/>
  </r>
  <r>
    <x v="7"/>
    <s v="2023-09-10T17:00:00.000Z"/>
    <n v="3.6"/>
    <n v="1.31"/>
    <s v="NFL"/>
    <d v="2023-09-10T17:00:00"/>
    <n v="1694365200.0000002"/>
    <n v="0.48558100084817635"/>
    <n v="0.75379050042408813"/>
  </r>
  <r>
    <x v="7"/>
    <s v="2023-09-10T17:00:00.000Z"/>
    <n v="3.6"/>
    <n v="1.31"/>
    <s v="NFL"/>
    <d v="2023-09-10T17:00:00"/>
    <n v="1694365200.0000002"/>
    <n v="0.48558100084817635"/>
    <n v="0.75379050042408813"/>
  </r>
  <r>
    <x v="7"/>
    <s v="2023-09-10T17:00:00.000Z"/>
    <n v="3.52"/>
    <n v="1.32"/>
    <s v="NFL"/>
    <d v="2023-09-10T17:00:00"/>
    <n v="1694365200.0000002"/>
    <n v="0.47348484848484845"/>
    <n v="0.74774242424242421"/>
  </r>
  <r>
    <x v="7"/>
    <s v="2023-09-10T17:00:00.000Z"/>
    <n v="3.6"/>
    <n v="1.3"/>
    <s v="NFL"/>
    <d v="2023-09-10T17:00:00"/>
    <n v="1694365200.0000002"/>
    <n v="0.49145299145299137"/>
    <n v="0.75672649572649564"/>
  </r>
  <r>
    <x v="8"/>
    <s v="2023-09-10T17:00:00.000Z"/>
    <n v="2.98"/>
    <n v="1.42"/>
    <s v="NFL"/>
    <d v="2023-09-10T17:00:00"/>
    <n v="1694365200.0000002"/>
    <n v="0.36865488231401838"/>
    <n v="0.69532744115700917"/>
  </r>
  <r>
    <x v="8"/>
    <s v="2023-09-10T17:00:00.000Z"/>
    <n v="2.92"/>
    <n v="1.43"/>
    <s v="NFL"/>
    <d v="2023-09-10T17:00:00"/>
    <n v="1694365200.0000002"/>
    <n v="0.35683494587604186"/>
    <n v="0.68941747293802091"/>
  </r>
  <r>
    <x v="8"/>
    <s v="2023-09-10T17:00:00.000Z"/>
    <n v="2.84"/>
    <n v="1.43"/>
    <s v="NFL"/>
    <d v="2023-09-10T17:00:00"/>
    <n v="1694365200.0000002"/>
    <n v="0.34718802324436132"/>
    <n v="0.6845940116221807"/>
  </r>
  <r>
    <x v="8"/>
    <s v="2023-09-10T17:00:00.000Z"/>
    <n v="2.75"/>
    <n v="1.48"/>
    <s v="NFL"/>
    <d v="2023-09-10T17:00:00"/>
    <n v="1694365200.0000002"/>
    <n v="0.31203931203931201"/>
    <n v="0.66701965601965596"/>
  </r>
  <r>
    <x v="8"/>
    <s v="2023-09-10T17:00:00.000Z"/>
    <n v="2.95"/>
    <n v="1.44"/>
    <s v="NFL"/>
    <d v="2023-09-10T17:00:00"/>
    <n v="1694365200.0000002"/>
    <n v="0.35546139359698681"/>
    <n v="0.68873069679849341"/>
  </r>
  <r>
    <x v="8"/>
    <s v="2023-09-10T17:00:00.000Z"/>
    <n v="2.95"/>
    <n v="1.43"/>
    <s v="NFL"/>
    <d v="2023-09-10T17:00:00"/>
    <n v="1694365200.0000002"/>
    <n v="0.36031764845324177"/>
    <n v="0.69115882422662089"/>
  </r>
  <r>
    <x v="8"/>
    <s v="2023-09-10T17:00:00.000Z"/>
    <n v="2.93"/>
    <n v="1.45"/>
    <s v="NFL"/>
    <d v="2023-09-10T17:00:00"/>
    <n v="1694365200.0000002"/>
    <n v="0.34835824408614813"/>
    <n v="0.68517912204307407"/>
  </r>
  <r>
    <x v="8"/>
    <s v="2023-09-10T17:00:00.000Z"/>
    <n v="2.8"/>
    <n v="1.45"/>
    <s v="NFL"/>
    <d v="2023-09-10T17:00:00"/>
    <n v="1694365200.0000002"/>
    <n v="0.332512315270936"/>
    <n v="0.67725615763546798"/>
  </r>
  <r>
    <x v="8"/>
    <s v="2023-09-10T17:00:00.000Z"/>
    <n v="2.9"/>
    <n v="1.43"/>
    <s v="NFL"/>
    <d v="2023-09-10T17:00:00"/>
    <n v="1694365200.0000002"/>
    <n v="0.35447311309380281"/>
    <n v="0.68823655654690141"/>
  </r>
  <r>
    <x v="8"/>
    <s v="2023-09-10T17:00:00.000Z"/>
    <n v="2.93"/>
    <n v="1.45"/>
    <s v="NFL"/>
    <d v="2023-09-10T17:00:00"/>
    <n v="1694365200.0000002"/>
    <n v="0.34835824408614813"/>
    <n v="0.68517912204307407"/>
  </r>
  <r>
    <x v="8"/>
    <s v="2023-09-10T17:00:00.000Z"/>
    <n v="2.95"/>
    <n v="1.43"/>
    <s v="NFL"/>
    <d v="2023-09-10T17:00:00"/>
    <n v="1694365200.0000002"/>
    <n v="0.36031764845324177"/>
    <n v="0.69115882422662089"/>
  </r>
  <r>
    <x v="8"/>
    <s v="2023-09-10T17:00:00.000Z"/>
    <n v="2.85"/>
    <n v="1.44"/>
    <s v="NFL"/>
    <d v="2023-09-10T17:00:00"/>
    <n v="1694365200.0000002"/>
    <n v="0.3435672514619883"/>
    <n v="0.68278362573099416"/>
  </r>
  <r>
    <x v="8"/>
    <s v="2023-09-10T17:00:00.000Z"/>
    <n v="2.85"/>
    <n v="1.44"/>
    <s v="NFL"/>
    <d v="2023-09-10T17:00:00"/>
    <n v="1694365200.0000002"/>
    <n v="0.3435672514619883"/>
    <n v="0.68278362573099416"/>
  </r>
  <r>
    <x v="8"/>
    <s v="2023-09-10T17:00:00.000Z"/>
    <n v="2.9"/>
    <n v="1.45"/>
    <s v="NFL"/>
    <d v="2023-09-10T17:00:00"/>
    <n v="1694365200.0000002"/>
    <n v="0.34482758620689657"/>
    <n v="0.6834137931034483"/>
  </r>
  <r>
    <x v="8"/>
    <s v="2023-09-10T17:00:00.000Z"/>
    <n v="2.88"/>
    <n v="1.44"/>
    <s v="NFL"/>
    <d v="2023-09-10T17:00:00"/>
    <n v="1694365200.0000002"/>
    <n v="0.34722222222222221"/>
    <n v="0.68461111111111106"/>
  </r>
  <r>
    <x v="8"/>
    <s v="2023-09-10T17:00:00.000Z"/>
    <n v="2.9"/>
    <n v="1.43"/>
    <s v="NFL"/>
    <d v="2023-09-10T17:00:00"/>
    <n v="1694365200.0000002"/>
    <n v="0.35447311309380281"/>
    <n v="0.68823655654690141"/>
  </r>
  <r>
    <x v="9"/>
    <s v="2023-09-10T20:25:00.000Z"/>
    <n v="2.68"/>
    <n v="1.5"/>
    <s v="NFL"/>
    <d v="2023-09-10T20:25:00"/>
    <n v="1694377500"/>
    <n v="0.29353233830845771"/>
    <n v="0.65776616915422892"/>
  </r>
  <r>
    <x v="9"/>
    <s v="2023-09-10T20:25:00.000Z"/>
    <n v="2.58"/>
    <n v="1.53"/>
    <s v="NFL"/>
    <d v="2023-09-10T20:25:00"/>
    <n v="1694377500"/>
    <n v="0.26599787201702391"/>
    <n v="0.64399893600851199"/>
  </r>
  <r>
    <x v="9"/>
    <s v="2023-09-10T20:25:00.000Z"/>
    <n v="2.62"/>
    <n v="1.5"/>
    <s v="NFL"/>
    <d v="2023-09-10T20:25:00"/>
    <n v="1694377500"/>
    <n v="0.28498727735368956"/>
    <n v="0.65349363867684485"/>
  </r>
  <r>
    <x v="9"/>
    <s v="2023-09-10T20:25:00.000Z"/>
    <n v="2.65"/>
    <n v="1.5"/>
    <s v="NFL"/>
    <d v="2023-09-10T20:25:00"/>
    <n v="1694377500"/>
    <n v="0.28930817610062887"/>
    <n v="0.65565408805031444"/>
  </r>
  <r>
    <x v="9"/>
    <s v="2023-09-10T20:25:00.000Z"/>
    <n v="2.65"/>
    <n v="1.53"/>
    <s v="NFL"/>
    <d v="2023-09-10T20:25:00"/>
    <n v="1694377500"/>
    <n v="0.27623628067579231"/>
    <n v="0.64911814033789617"/>
  </r>
  <r>
    <x v="9"/>
    <s v="2023-09-10T20:25:00.000Z"/>
    <n v="2.65"/>
    <n v="1.51"/>
    <s v="NFL"/>
    <d v="2023-09-10T20:25:00"/>
    <n v="1694377500"/>
    <n v="0.28489316506310136"/>
    <n v="0.65344658253155075"/>
  </r>
  <r>
    <x v="9"/>
    <s v="2023-09-10T20:25:00.000Z"/>
    <n v="2.65"/>
    <n v="1.53"/>
    <s v="NFL"/>
    <d v="2023-09-10T20:25:00"/>
    <n v="1694377500"/>
    <n v="0.27623628067579231"/>
    <n v="0.64911814033789617"/>
  </r>
  <r>
    <x v="9"/>
    <s v="2023-09-10T20:25:00.000Z"/>
    <n v="2.5499999999999998"/>
    <n v="1.54"/>
    <s v="NFL"/>
    <d v="2023-09-10T20:25:00"/>
    <n v="1694377500"/>
    <n v="0.25719378660555126"/>
    <n v="0.63959689330277558"/>
  </r>
  <r>
    <x v="9"/>
    <s v="2023-09-10T20:25:00.000Z"/>
    <n v="2.6"/>
    <n v="1.51"/>
    <s v="NFL"/>
    <d v="2023-09-10T20:25:00"/>
    <n v="1694377500"/>
    <n v="0.27763627101375454"/>
    <n v="0.64981813550687728"/>
  </r>
  <r>
    <x v="9"/>
    <s v="2023-09-10T20:25:00.000Z"/>
    <n v="2.65"/>
    <n v="1.53"/>
    <s v="NFL"/>
    <d v="2023-09-10T20:25:00"/>
    <n v="1694377500"/>
    <n v="0.27623628067579231"/>
    <n v="0.64911814033789617"/>
  </r>
  <r>
    <x v="9"/>
    <s v="2023-09-10T20:25:00.000Z"/>
    <n v="2.65"/>
    <n v="1.51"/>
    <s v="NFL"/>
    <d v="2023-09-10T20:25:00"/>
    <n v="1694377500"/>
    <n v="0.28489316506310136"/>
    <n v="0.65344658253155075"/>
  </r>
  <r>
    <x v="9"/>
    <s v="2023-09-10T20:25:00.000Z"/>
    <n v="2.5499999999999998"/>
    <n v="1.53"/>
    <s v="NFL"/>
    <d v="2023-09-10T20:25:00"/>
    <n v="1694377500"/>
    <n v="0.26143790849673199"/>
    <n v="0.641718954248366"/>
  </r>
  <r>
    <x v="9"/>
    <s v="2023-09-10T20:25:00.000Z"/>
    <n v="2.64"/>
    <n v="1.51"/>
    <s v="NFL"/>
    <d v="2023-09-10T20:25:00"/>
    <n v="1694377500"/>
    <n v="0.28346377684126034"/>
    <n v="0.65273188842063012"/>
  </r>
  <r>
    <x v="9"/>
    <s v="2023-09-10T20:25:00.000Z"/>
    <n v="2.7"/>
    <n v="1.5"/>
    <s v="NFL"/>
    <d v="2023-09-10T20:25:00"/>
    <n v="1694377500"/>
    <n v="0.29629629629629628"/>
    <n v="0.65914814814814815"/>
  </r>
  <r>
    <x v="9"/>
    <s v="2023-09-10T20:25:00.000Z"/>
    <n v="2.68"/>
    <n v="1.5"/>
    <s v="NFL"/>
    <d v="2023-09-10T20:25:00"/>
    <n v="1694377500"/>
    <n v="0.29353233830845771"/>
    <n v="0.65776616915422892"/>
  </r>
  <r>
    <x v="9"/>
    <s v="2023-09-10T20:25:00.000Z"/>
    <n v="2.6"/>
    <n v="1.51"/>
    <s v="NFL"/>
    <d v="2023-09-10T20:25:00"/>
    <n v="1694377500"/>
    <n v="0.27763627101375454"/>
    <n v="0.64981813550687728"/>
  </r>
  <r>
    <x v="10"/>
    <s v="2023-09-10T20:25:00.000Z"/>
    <n v="1.56"/>
    <n v="2.52"/>
    <s v="NFL"/>
    <d v="2023-09-10T20:25:00"/>
    <n v="1694377500"/>
    <n v="0.24420024420024417"/>
    <n v="0.63310012210012212"/>
  </r>
  <r>
    <x v="10"/>
    <s v="2023-09-10T20:25:00.000Z"/>
    <n v="1.56"/>
    <n v="2.52"/>
    <s v="NFL"/>
    <d v="2023-09-10T20:25:00"/>
    <n v="1694377500"/>
    <n v="0.24420024420024417"/>
    <n v="0.63310012210012212"/>
  </r>
  <r>
    <x v="10"/>
    <s v="2023-09-10T20:25:00.000Z"/>
    <n v="1.51"/>
    <n v="2.58"/>
    <s v="NFL"/>
    <d v="2023-09-10T20:25:00"/>
    <n v="1694377500"/>
    <n v="0.27465475640433296"/>
    <n v="0.64832737820216646"/>
  </r>
  <r>
    <x v="10"/>
    <s v="2023-09-10T20:25:00.000Z"/>
    <n v="1.5"/>
    <n v="2.65"/>
    <s v="NFL"/>
    <d v="2023-09-10T20:25:00"/>
    <n v="1694377500"/>
    <n v="0.28930817610062887"/>
    <n v="0.65565408805031444"/>
  </r>
  <r>
    <x v="10"/>
    <s v="2023-09-10T20:25:00.000Z"/>
    <n v="1.53"/>
    <n v="2.65"/>
    <s v="NFL"/>
    <d v="2023-09-10T20:25:00"/>
    <n v="1694377500"/>
    <n v="0.27623628067579231"/>
    <n v="0.64911814033789617"/>
  </r>
  <r>
    <x v="10"/>
    <s v="2023-09-10T20:25:00.000Z"/>
    <n v="1.53"/>
    <n v="2.63"/>
    <s v="NFL"/>
    <d v="2023-09-10T20:25:00"/>
    <n v="1694377500"/>
    <n v="0.27336663435970077"/>
    <n v="0.64768331717985039"/>
  </r>
  <r>
    <x v="10"/>
    <s v="2023-09-10T20:25:00.000Z"/>
    <n v="1.56"/>
    <n v="2.6"/>
    <s v="NFL"/>
    <d v="2023-09-10T20:25:00"/>
    <n v="1694377500"/>
    <n v="0.25641025641025639"/>
    <n v="0.6392051282051282"/>
  </r>
  <r>
    <x v="10"/>
    <s v="2023-09-10T20:25:00.000Z"/>
    <n v="1.54"/>
    <n v="2.5499999999999998"/>
    <s v="NFL"/>
    <d v="2023-09-10T20:25:00"/>
    <n v="1694377500"/>
    <n v="0.25719378660555126"/>
    <n v="0.63959689330277558"/>
  </r>
  <r>
    <x v="10"/>
    <s v="2023-09-10T20:25:00.000Z"/>
    <n v="1.51"/>
    <n v="2.6"/>
    <s v="NFL"/>
    <d v="2023-09-10T20:25:00"/>
    <n v="1694377500"/>
    <n v="0.27763627101375454"/>
    <n v="0.64981813550687728"/>
  </r>
  <r>
    <x v="10"/>
    <s v="2023-09-10T20:25:00.000Z"/>
    <n v="1.56"/>
    <n v="2.6"/>
    <s v="NFL"/>
    <d v="2023-09-10T20:25:00"/>
    <n v="1694377500"/>
    <n v="0.25641025641025639"/>
    <n v="0.6392051282051282"/>
  </r>
  <r>
    <x v="10"/>
    <s v="2023-09-10T20:25:00.000Z"/>
    <n v="1.51"/>
    <n v="2.65"/>
    <s v="NFL"/>
    <d v="2023-09-10T20:25:00"/>
    <n v="1694377500"/>
    <n v="0.28489316506310136"/>
    <n v="0.65344658253155075"/>
  </r>
  <r>
    <x v="10"/>
    <s v="2023-09-10T20:25:00.000Z"/>
    <n v="1.53"/>
    <n v="2.5499999999999998"/>
    <s v="NFL"/>
    <d v="2023-09-10T20:25:00"/>
    <n v="1694377500"/>
    <n v="0.26143790849673199"/>
    <n v="0.641718954248366"/>
  </r>
  <r>
    <x v="10"/>
    <s v="2023-09-10T20:25:00.000Z"/>
    <n v="1.49"/>
    <n v="2.7"/>
    <s v="NFL"/>
    <d v="2023-09-10T20:25:00"/>
    <n v="1694377500"/>
    <n v="0.30077056922694512"/>
    <n v="0.66138528461347257"/>
  </r>
  <r>
    <x v="10"/>
    <s v="2023-09-10T20:25:00.000Z"/>
    <n v="1.53"/>
    <n v="2.6"/>
    <s v="NFL"/>
    <d v="2023-09-10T20:25:00"/>
    <n v="1694377500"/>
    <n v="0.26897938662644549"/>
    <n v="0.64548969331322281"/>
  </r>
  <r>
    <x v="10"/>
    <s v="2023-09-10T20:25:00.000Z"/>
    <n v="1.56"/>
    <n v="2.52"/>
    <s v="NFL"/>
    <d v="2023-09-10T20:25:00"/>
    <n v="1694377500"/>
    <n v="0.24420024420024417"/>
    <n v="0.63310012210012212"/>
  </r>
  <r>
    <x v="10"/>
    <s v="2023-09-10T20:25:00.000Z"/>
    <n v="1.51"/>
    <n v="2.6"/>
    <s v="NFL"/>
    <d v="2023-09-10T20:25:00"/>
    <n v="1694377500"/>
    <n v="0.27763627101375454"/>
    <n v="0.64981813550687728"/>
  </r>
  <r>
    <x v="11"/>
    <s v="2023-09-10T20:25:00.000Z"/>
    <n v="3"/>
    <n v="1.41"/>
    <s v="NFL"/>
    <d v="2023-09-10T20:25:00"/>
    <n v="1694377500"/>
    <n v="0.37588652482269508"/>
    <n v="0.69894326241134752"/>
  </r>
  <r>
    <x v="11"/>
    <s v="2023-09-10T20:25:00.000Z"/>
    <n v="3.05"/>
    <n v="1.4"/>
    <s v="NFL"/>
    <d v="2023-09-10T20:25:00"/>
    <n v="1694377500"/>
    <n v="0.38641686182669788"/>
    <n v="0.70420843091334895"/>
  </r>
  <r>
    <x v="11"/>
    <s v="2023-09-10T20:25:00.000Z"/>
    <n v="2.94"/>
    <n v="1.41"/>
    <s v="NFL"/>
    <d v="2023-09-10T20:25:00"/>
    <n v="1694377500"/>
    <n v="0.3690838037342597"/>
    <n v="0.69554190186712983"/>
  </r>
  <r>
    <x v="11"/>
    <s v="2023-09-10T20:25:00.000Z"/>
    <n v="3"/>
    <n v="1.4"/>
    <s v="NFL"/>
    <d v="2023-09-10T20:25:00"/>
    <n v="1694377500"/>
    <n v="0.38095238095238099"/>
    <n v="0.70147619047619048"/>
  </r>
  <r>
    <x v="11"/>
    <s v="2023-09-10T20:25:00.000Z"/>
    <n v="3.02"/>
    <n v="1.43"/>
    <s v="NFL"/>
    <d v="2023-09-10T20:25:00"/>
    <n v="1694377500"/>
    <n v="0.36817487148612982"/>
    <n v="0.69508743574306497"/>
  </r>
  <r>
    <x v="11"/>
    <s v="2023-09-10T20:25:00.000Z"/>
    <n v="3.03"/>
    <n v="1.41"/>
    <s v="NFL"/>
    <d v="2023-09-10T20:25:00"/>
    <n v="1694377500"/>
    <n v="0.37918685485569836"/>
    <n v="0.70059342742784914"/>
  </r>
  <r>
    <x v="11"/>
    <s v="2023-09-10T20:25:00.000Z"/>
    <n v="3.05"/>
    <n v="1.41"/>
    <s v="NFL"/>
    <d v="2023-09-10T20:25:00"/>
    <n v="1694377500"/>
    <n v="0.38135100569701197"/>
    <n v="0.70167550284850599"/>
  </r>
  <r>
    <x v="11"/>
    <s v="2023-09-10T20:25:00.000Z"/>
    <n v="2.9"/>
    <n v="1.42"/>
    <s v="NFL"/>
    <d v="2023-09-10T20:25:00"/>
    <n v="1694377500"/>
    <n v="0.35939776590577954"/>
    <n v="0.69069888295288973"/>
  </r>
  <r>
    <x v="11"/>
    <s v="2023-09-10T20:25:00.000Z"/>
    <n v="2.95"/>
    <n v="1.41"/>
    <s v="NFL"/>
    <d v="2023-09-10T20:25:00"/>
    <n v="1694377500"/>
    <n v="0.37023680730857078"/>
    <n v="0.69611840365428534"/>
  </r>
  <r>
    <x v="11"/>
    <s v="2023-09-10T20:25:00.000Z"/>
    <n v="3.05"/>
    <n v="1.41"/>
    <s v="NFL"/>
    <d v="2023-09-10T20:25:00"/>
    <n v="1694377500"/>
    <n v="0.38135100569701197"/>
    <n v="0.70167550284850599"/>
  </r>
  <r>
    <x v="11"/>
    <s v="2023-09-10T20:25:00.000Z"/>
    <n v="3.05"/>
    <n v="1.41"/>
    <s v="NFL"/>
    <d v="2023-09-10T20:25:00"/>
    <n v="1694377500"/>
    <n v="0.38135100569701197"/>
    <n v="0.70167550284850599"/>
  </r>
  <r>
    <x v="11"/>
    <s v="2023-09-10T20:25:00.000Z"/>
    <n v="3"/>
    <n v="1.4"/>
    <s v="NFL"/>
    <d v="2023-09-10T20:25:00"/>
    <n v="1694377500"/>
    <n v="0.38095238095238099"/>
    <n v="0.70147619047619048"/>
  </r>
  <r>
    <x v="11"/>
    <s v="2023-09-10T20:25:00.000Z"/>
    <n v="3"/>
    <n v="1.41"/>
    <s v="NFL"/>
    <d v="2023-09-10T20:25:00"/>
    <n v="1694377500"/>
    <n v="0.37588652482269508"/>
    <n v="0.69894326241134752"/>
  </r>
  <r>
    <x v="11"/>
    <s v="2023-09-10T20:25:00.000Z"/>
    <n v="3"/>
    <n v="1.42"/>
    <s v="NFL"/>
    <d v="2023-09-10T20:25:00"/>
    <n v="1694377500"/>
    <n v="0.3708920187793428"/>
    <n v="0.69644600938967138"/>
  </r>
  <r>
    <x v="11"/>
    <s v="2023-09-10T20:25:00.000Z"/>
    <n v="2.92"/>
    <n v="1.43"/>
    <s v="NFL"/>
    <d v="2023-09-10T20:25:00"/>
    <n v="1694377500"/>
    <n v="0.35683494587604186"/>
    <n v="0.68941747293802091"/>
  </r>
  <r>
    <x v="11"/>
    <s v="2023-09-10T20:25:00.000Z"/>
    <n v="2.95"/>
    <n v="1.41"/>
    <s v="NFL"/>
    <d v="2023-09-10T20:25:00"/>
    <n v="1694377500"/>
    <n v="0.37023680730857078"/>
    <n v="0.69611840365428534"/>
  </r>
  <r>
    <x v="12"/>
    <s v="2023-09-10T20:25:00.000Z"/>
    <n v="1.85"/>
    <n v="2"/>
    <s v="NFL"/>
    <d v="2023-09-10T20:25:00"/>
    <n v="1694377500"/>
    <n v="4.054054054054046E-2"/>
    <n v="0.5312702702702703"/>
  </r>
  <r>
    <x v="12"/>
    <s v="2023-09-10T20:25:00.000Z"/>
    <n v="1.87"/>
    <n v="1.95"/>
    <s v="NFL"/>
    <d v="2023-09-10T20:25:00"/>
    <n v="1694377500"/>
    <n v="2.1938845468257084E-2"/>
    <n v="0.5219694227341285"/>
  </r>
  <r>
    <x v="12"/>
    <s v="2023-09-10T20:25:00.000Z"/>
    <n v="1.86"/>
    <n v="1.97"/>
    <s v="NFL"/>
    <d v="2023-09-10T20:25:00"/>
    <n v="1694377500"/>
    <n v="3.0020195404180994E-2"/>
    <n v="0.52601009770209051"/>
  </r>
  <r>
    <x v="12"/>
    <s v="2023-09-10T20:25:00.000Z"/>
    <n v="1.91"/>
    <n v="1.91"/>
    <s v="NFL"/>
    <d v="2023-09-10T20:25:00"/>
    <n v="1694377500"/>
    <n v="0"/>
    <n v="0.51100000000000001"/>
  </r>
  <r>
    <x v="12"/>
    <s v="2023-09-10T20:25:00.000Z"/>
    <n v="1.87"/>
    <n v="2.02"/>
    <s v="NFL"/>
    <d v="2023-09-10T20:25:00"/>
    <n v="1694377500"/>
    <n v="3.9709853338274925E-2"/>
    <n v="0.53085492666913747"/>
  </r>
  <r>
    <x v="12"/>
    <s v="2023-09-10T20:25:00.000Z"/>
    <n v="1.87"/>
    <n v="1.95"/>
    <s v="NFL"/>
    <d v="2023-09-10T20:25:00"/>
    <n v="1694377500"/>
    <n v="2.1938845468257084E-2"/>
    <n v="0.5219694227341285"/>
  </r>
  <r>
    <x v="12"/>
    <s v="2023-09-10T20:25:00.000Z"/>
    <n v="1.87"/>
    <n v="1.95"/>
    <s v="NFL"/>
    <d v="2023-09-10T20:25:00"/>
    <n v="1694377500"/>
    <n v="2.1938845468257084E-2"/>
    <n v="0.5219694227341285"/>
  </r>
  <r>
    <x v="12"/>
    <s v="2023-09-10T20:25:00.000Z"/>
    <n v="1.87"/>
    <n v="1.95"/>
    <s v="NFL"/>
    <d v="2023-09-10T20:25:00"/>
    <n v="1694377500"/>
    <n v="2.1938845468257084E-2"/>
    <n v="0.5219694227341285"/>
  </r>
  <r>
    <x v="12"/>
    <s v="2023-09-10T20:25:00.000Z"/>
    <n v="1.87"/>
    <n v="1.93"/>
    <s v="NFL"/>
    <d v="2023-09-10T20:25:00"/>
    <n v="1694377500"/>
    <n v="1.662464326286317E-2"/>
    <n v="0.51931232163143159"/>
  </r>
  <r>
    <x v="12"/>
    <s v="2023-09-10T20:25:00.000Z"/>
    <n v="1.87"/>
    <n v="1.95"/>
    <s v="NFL"/>
    <d v="2023-09-10T20:25:00"/>
    <n v="1694377500"/>
    <n v="2.1938845468257084E-2"/>
    <n v="0.5219694227341285"/>
  </r>
  <r>
    <x v="12"/>
    <s v="2023-09-10T20:25:00.000Z"/>
    <n v="1.87"/>
    <n v="1.95"/>
    <s v="NFL"/>
    <d v="2023-09-10T20:25:00"/>
    <n v="1694377500"/>
    <n v="2.1938845468257084E-2"/>
    <n v="0.5219694227341285"/>
  </r>
  <r>
    <x v="12"/>
    <s v="2023-09-10T20:25:00.000Z"/>
    <n v="1.83"/>
    <n v="2"/>
    <s v="NFL"/>
    <d v="2023-09-10T20:25:00"/>
    <n v="1694377500"/>
    <n v="4.644808743169393E-2"/>
    <n v="0.53422404371584697"/>
  </r>
  <r>
    <x v="12"/>
    <s v="2023-09-10T20:25:00.000Z"/>
    <n v="1.87"/>
    <n v="1.95"/>
    <s v="NFL"/>
    <d v="2023-09-10T20:25:00"/>
    <n v="1694377500"/>
    <n v="2.1938845468257084E-2"/>
    <n v="0.5219694227341285"/>
  </r>
  <r>
    <x v="12"/>
    <s v="2023-09-10T20:25:00.000Z"/>
    <n v="1.83"/>
    <n v="2"/>
    <s v="NFL"/>
    <d v="2023-09-10T20:25:00"/>
    <n v="1694377500"/>
    <n v="4.644808743169393E-2"/>
    <n v="0.53422404371584697"/>
  </r>
  <r>
    <x v="12"/>
    <s v="2023-09-10T20:25:00.000Z"/>
    <n v="1.83"/>
    <n v="2"/>
    <s v="NFL"/>
    <d v="2023-09-10T20:25:00"/>
    <n v="1694377500"/>
    <n v="4.644808743169393E-2"/>
    <n v="0.53422404371584697"/>
  </r>
  <r>
    <x v="12"/>
    <s v="2023-09-10T20:25:00.000Z"/>
    <n v="1.87"/>
    <n v="1.93"/>
    <s v="NFL"/>
    <d v="2023-09-10T20:25:00"/>
    <n v="1694377500"/>
    <n v="1.662464326286317E-2"/>
    <n v="0.51931232163143159"/>
  </r>
  <r>
    <x v="13"/>
    <s v="2023-09-10T20:25:00.000Z"/>
    <n v="1.64"/>
    <n v="2.3199999999999998"/>
    <s v="NFL"/>
    <d v="2023-09-10T20:25:00"/>
    <n v="1694377500"/>
    <n v="0.17872161480235488"/>
    <n v="0.60036080740117748"/>
  </r>
  <r>
    <x v="13"/>
    <s v="2023-09-10T20:25:00.000Z"/>
    <n v="1.61"/>
    <n v="2.4"/>
    <s v="NFL"/>
    <d v="2023-09-10T20:25:00"/>
    <n v="1694377500"/>
    <n v="0.20445134575569351"/>
    <n v="0.61322567287784679"/>
  </r>
  <r>
    <x v="13"/>
    <s v="2023-09-10T20:25:00.000Z"/>
    <n v="1.62"/>
    <n v="2.3199999999999998"/>
    <s v="NFL"/>
    <d v="2023-09-10T20:25:00"/>
    <n v="1694377500"/>
    <n v="0.1862494678586632"/>
    <n v="0.60412473392933164"/>
  </r>
  <r>
    <x v="13"/>
    <s v="2023-09-10T20:25:00.000Z"/>
    <n v="1.59"/>
    <n v="2.4"/>
    <s v="NFL"/>
    <d v="2023-09-10T20:25:00"/>
    <n v="1694377500"/>
    <n v="0.21226415094339618"/>
    <n v="0.61713207547169813"/>
  </r>
  <r>
    <x v="13"/>
    <s v="2023-09-10T20:25:00.000Z"/>
    <n v="1.63"/>
    <n v="2.4"/>
    <s v="NFL"/>
    <d v="2023-09-10T20:25:00"/>
    <n v="1694377500"/>
    <n v="0.19683026584867075"/>
    <n v="0.60941513292433536"/>
  </r>
  <r>
    <x v="13"/>
    <s v="2023-09-10T20:25:00.000Z"/>
    <n v="1.62"/>
    <n v="2.4"/>
    <s v="NFL"/>
    <d v="2023-09-10T20:25:00"/>
    <n v="1694377500"/>
    <n v="0.20061728395061723"/>
    <n v="0.61130864197530865"/>
  </r>
  <r>
    <x v="13"/>
    <s v="2023-09-10T20:25:00.000Z"/>
    <n v="1.62"/>
    <n v="2.41"/>
    <s v="NFL"/>
    <d v="2023-09-10T20:25:00"/>
    <n v="1694377500"/>
    <n v="0.20234619128118436"/>
    <n v="0.61217309564059219"/>
  </r>
  <r>
    <x v="13"/>
    <s v="2023-09-10T20:25:00.000Z"/>
    <n v="1.62"/>
    <n v="2.4"/>
    <s v="NFL"/>
    <d v="2023-09-10T20:25:00"/>
    <n v="1694377500"/>
    <n v="0.20061728395061723"/>
    <n v="0.61130864197530865"/>
  </r>
  <r>
    <x v="13"/>
    <s v="2023-09-10T20:25:00.000Z"/>
    <n v="1.61"/>
    <n v="2.35"/>
    <s v="NFL"/>
    <d v="2023-09-10T20:25:00"/>
    <n v="1694377500"/>
    <n v="0.19558609752874317"/>
    <n v="0.60879304876437157"/>
  </r>
  <r>
    <x v="13"/>
    <s v="2023-09-10T20:25:00.000Z"/>
    <n v="1.62"/>
    <n v="2.41"/>
    <s v="NFL"/>
    <d v="2023-09-10T20:25:00"/>
    <n v="1694377500"/>
    <n v="0.20234619128118436"/>
    <n v="0.61217309564059219"/>
  </r>
  <r>
    <x v="13"/>
    <s v="2023-09-10T20:25:00.000Z"/>
    <n v="1.62"/>
    <n v="2.35"/>
    <s v="NFL"/>
    <d v="2023-09-10T20:25:00"/>
    <n v="1694377500"/>
    <n v="0.19175203572366689"/>
    <n v="0.60687601786183343"/>
  </r>
  <r>
    <x v="13"/>
    <s v="2023-09-10T20:25:00.000Z"/>
    <n v="1.62"/>
    <n v="2.35"/>
    <s v="NFL"/>
    <d v="2023-09-10T20:25:00"/>
    <n v="1694377500"/>
    <n v="0.19175203572366689"/>
    <n v="0.60687601786183343"/>
  </r>
  <r>
    <x v="13"/>
    <s v="2023-09-10T20:25:00.000Z"/>
    <n v="1.62"/>
    <n v="2.36"/>
    <s v="NFL"/>
    <d v="2023-09-10T20:25:00"/>
    <n v="1694377500"/>
    <n v="0.19355513705796185"/>
    <n v="0.6077775685289809"/>
  </r>
  <r>
    <x v="13"/>
    <s v="2023-09-10T20:25:00.000Z"/>
    <n v="1.67"/>
    <n v="2.2999999999999998"/>
    <s v="NFL"/>
    <d v="2023-09-10T20:25:00"/>
    <n v="1694377500"/>
    <n v="0.16401978651392868"/>
    <n v="0.59300989325696429"/>
  </r>
  <r>
    <x v="13"/>
    <s v="2023-09-10T20:25:00.000Z"/>
    <n v="1.61"/>
    <n v="2.4"/>
    <s v="NFL"/>
    <d v="2023-09-10T20:25:00"/>
    <n v="1694377500"/>
    <n v="0.20445134575569351"/>
    <n v="0.61322567287784679"/>
  </r>
  <r>
    <x v="13"/>
    <s v="2023-09-10T20:25:00.000Z"/>
    <n v="1.61"/>
    <n v="2.35"/>
    <s v="NFL"/>
    <d v="2023-09-10T20:25:00"/>
    <n v="1694377500"/>
    <n v="0.19558609752874317"/>
    <n v="0.60879304876437157"/>
  </r>
  <r>
    <x v="14"/>
    <s v="2023-09-11T00:20:00.000Z"/>
    <n v="1.57"/>
    <n v="2.46"/>
    <s v="NFL"/>
    <d v="2023-09-11T00:20:00"/>
    <n v="1694391600.0000002"/>
    <n v="0.23043861011858524"/>
    <n v="0.62621930505929257"/>
  </r>
  <r>
    <x v="14"/>
    <s v="2023-09-11T00:20:00.000Z"/>
    <n v="1.59"/>
    <n v="2.4300000000000002"/>
    <s v="NFL"/>
    <d v="2023-09-11T00:20:00"/>
    <n v="1694391600.0000002"/>
    <n v="0.21740818386520694"/>
    <n v="0.61970409193260345"/>
  </r>
  <r>
    <x v="14"/>
    <s v="2023-09-11T00:20:00.000Z"/>
    <n v="1.58"/>
    <n v="2.4"/>
    <s v="NFL"/>
    <d v="2023-09-11T00:20:00"/>
    <n v="1694391600.0000002"/>
    <n v="0.21624472573839654"/>
    <n v="0.61912236286919831"/>
  </r>
  <r>
    <x v="14"/>
    <s v="2023-09-11T00:20:00.000Z"/>
    <n v="1.56"/>
    <n v="2.4500000000000002"/>
    <s v="NFL"/>
    <d v="2023-09-11T00:20:00"/>
    <n v="1694391600.0000002"/>
    <n v="0.23286237571951857"/>
    <n v="0.62743118785975927"/>
  </r>
  <r>
    <x v="14"/>
    <s v="2023-09-11T00:20:00.000Z"/>
    <n v="1.6"/>
    <n v="2.4700000000000002"/>
    <s v="NFL"/>
    <d v="2023-09-11T00:20:00"/>
    <n v="1694391600.0000002"/>
    <n v="0.22014170040485831"/>
    <n v="0.62107085020242914"/>
  </r>
  <r>
    <x v="14"/>
    <s v="2023-09-11T00:20:00.000Z"/>
    <n v="1.59"/>
    <n v="2.48"/>
    <s v="NFL"/>
    <d v="2023-09-11T00:20:00"/>
    <n v="1694391600.0000002"/>
    <n v="0.22570501115844993"/>
    <n v="0.623852505579225"/>
  </r>
  <r>
    <x v="14"/>
    <s v="2023-09-11T00:20:00.000Z"/>
    <n v="1.61"/>
    <n v="2.4300000000000002"/>
    <s v="NFL"/>
    <d v="2023-09-11T00:20:00"/>
    <n v="1694391600.0000002"/>
    <n v="0.20959537867750427"/>
    <n v="0.61579768933875212"/>
  </r>
  <r>
    <x v="14"/>
    <s v="2023-09-11T00:20:00.000Z"/>
    <n v="1.59"/>
    <n v="2.4500000000000002"/>
    <s v="NFL"/>
    <d v="2023-09-11T00:20:00"/>
    <n v="1694391600.0000002"/>
    <n v="0.22076755230394046"/>
    <n v="0.62138377615197027"/>
  </r>
  <r>
    <x v="14"/>
    <s v="2023-09-11T00:20:00.000Z"/>
    <n v="1.57"/>
    <n v="2.4300000000000002"/>
    <s v="NFL"/>
    <d v="2023-09-11T00:20:00"/>
    <n v="1694391600.0000002"/>
    <n v="0.22542004141437971"/>
    <n v="0.62371002070718984"/>
  </r>
  <r>
    <x v="14"/>
    <s v="2023-09-11T00:20:00.000Z"/>
    <n v="1.61"/>
    <n v="2.4300000000000002"/>
    <s v="NFL"/>
    <d v="2023-09-11T00:20:00"/>
    <n v="1694391600.0000002"/>
    <n v="0.20959537867750427"/>
    <n v="0.61579768933875212"/>
  </r>
  <r>
    <x v="14"/>
    <s v="2023-09-11T00:20:00.000Z"/>
    <n v="1.57"/>
    <n v="2.5"/>
    <s v="NFL"/>
    <d v="2023-09-11T00:20:00"/>
    <n v="1694391600.0000002"/>
    <n v="0.23694267515923562"/>
    <n v="0.62947133757961782"/>
  </r>
  <r>
    <x v="14"/>
    <s v="2023-09-11T00:20:00.000Z"/>
    <n v="1.57"/>
    <n v="2.4500000000000002"/>
    <s v="NFL"/>
    <d v="2023-09-11T00:20:00"/>
    <n v="1694391600.0000002"/>
    <n v="0.22877940985311324"/>
    <n v="0.62538970492655666"/>
  </r>
  <r>
    <x v="14"/>
    <s v="2023-09-11T00:20:00.000Z"/>
    <n v="1.6"/>
    <n v="2.4"/>
    <s v="NFL"/>
    <d v="2023-09-11T00:20:00"/>
    <n v="1694391600.0000002"/>
    <n v="0.20833333333333331"/>
    <n v="0.61516666666666664"/>
  </r>
  <r>
    <x v="14"/>
    <s v="2023-09-11T00:20:00.000Z"/>
    <n v="1.57"/>
    <n v="2.5"/>
    <s v="NFL"/>
    <d v="2023-09-11T00:20:00"/>
    <n v="1694391600.0000002"/>
    <n v="0.23694267515923562"/>
    <n v="0.62947133757961782"/>
  </r>
  <r>
    <x v="14"/>
    <s v="2023-09-11T00:20:00.000Z"/>
    <n v="1.57"/>
    <n v="2.48"/>
    <s v="NFL"/>
    <d v="2023-09-11T00:20:00"/>
    <n v="1694391600.0000002"/>
    <n v="0.2337168687076227"/>
    <n v="0.62785843435381139"/>
  </r>
  <r>
    <x v="15"/>
    <s v="2023-09-10T02:00:02.000Z"/>
    <n v="1.4"/>
    <n v="3.1"/>
    <s v="MMA"/>
    <d v="2023-09-10T02:00:02"/>
    <n v="1694311202"/>
    <n v="0.39170506912442399"/>
    <n v="0.70685253456221198"/>
  </r>
  <r>
    <x v="15"/>
    <s v="2023-09-10T02:00:02.000Z"/>
    <n v="1.4"/>
    <n v="3.1"/>
    <s v="MMA"/>
    <d v="2023-09-10T02:00:02"/>
    <n v="1694311202"/>
    <n v="0.39170506912442399"/>
    <n v="0.70685253456221198"/>
  </r>
  <r>
    <x v="15"/>
    <s v="2023-09-10T02:00:02.000Z"/>
    <n v="1.4"/>
    <n v="3.05"/>
    <s v="MMA"/>
    <d v="2023-09-10T02:00:02"/>
    <n v="1694311202"/>
    <n v="0.38641686182669788"/>
    <n v="0.70420843091334895"/>
  </r>
  <r>
    <x v="15"/>
    <s v="2023-09-10T02:00:02.000Z"/>
    <n v="1.4"/>
    <n v="3"/>
    <s v="MMA"/>
    <d v="2023-09-10T02:00:02"/>
    <n v="1694311202"/>
    <n v="0.38095238095238099"/>
    <n v="0.70147619047619048"/>
  </r>
  <r>
    <x v="15"/>
    <s v="2023-09-10T02:00:02.000Z"/>
    <n v="1.4"/>
    <n v="2.95"/>
    <s v="MMA"/>
    <d v="2023-09-10T02:00:02"/>
    <n v="1694311202"/>
    <n v="0.37530266343825669"/>
    <n v="0.6986513317191283"/>
  </r>
  <r>
    <x v="15"/>
    <s v="2023-09-10T02:00:02.000Z"/>
    <n v="1.4"/>
    <n v="2.95"/>
    <s v="MMA"/>
    <d v="2023-09-10T02:00:02"/>
    <n v="1694311202"/>
    <n v="0.37530266343825669"/>
    <n v="0.6986513317191283"/>
  </r>
  <r>
    <x v="15"/>
    <s v="2023-09-10T02:00:02.000Z"/>
    <n v="1.4"/>
    <n v="2.95"/>
    <s v="MMA"/>
    <d v="2023-09-10T02:00:02"/>
    <n v="1694311202"/>
    <n v="0.37530266343825669"/>
    <n v="0.6986513317191283"/>
  </r>
  <r>
    <x v="15"/>
    <s v="2023-09-10T02:00:02.000Z"/>
    <n v="1.4"/>
    <n v="3.05"/>
    <s v="MMA"/>
    <d v="2023-09-10T02:00:02"/>
    <n v="1694311202"/>
    <n v="0.38641686182669788"/>
    <n v="0.70420843091334895"/>
  </r>
  <r>
    <x v="15"/>
    <s v="2023-09-10T02:00:02.000Z"/>
    <n v="1.4"/>
    <n v="3.07"/>
    <s v="MMA"/>
    <d v="2023-09-10T02:00:02"/>
    <n v="1694311202"/>
    <n v="0.38855281526291297"/>
    <n v="0.70527640763145649"/>
  </r>
  <r>
    <x v="15"/>
    <s v="2023-09-10T02:00:02.000Z"/>
    <n v="1.4"/>
    <n v="3.05"/>
    <s v="MMA"/>
    <d v="2023-09-10T02:00:02"/>
    <n v="1694311202"/>
    <n v="0.38641686182669788"/>
    <n v="0.70420843091334895"/>
  </r>
  <r>
    <x v="15"/>
    <s v="2023-09-10T02:00:02.000Z"/>
    <n v="1.38"/>
    <n v="2.96"/>
    <s v="MMA"/>
    <d v="2023-09-10T02:00:02"/>
    <n v="1694311202"/>
    <n v="0.38679984332158257"/>
    <n v="0.70439992166079124"/>
  </r>
  <r>
    <x v="15"/>
    <s v="2023-09-10T02:00:02.000Z"/>
    <n v="1.4"/>
    <n v="3"/>
    <s v="MMA"/>
    <d v="2023-09-10T02:00:02"/>
    <n v="1694311202"/>
    <n v="0.38095238095238099"/>
    <n v="0.70147619047619048"/>
  </r>
  <r>
    <x v="15"/>
    <s v="2023-09-10T02:00:02.000Z"/>
    <n v="1.4"/>
    <n v="3"/>
    <s v="MMA"/>
    <d v="2023-09-10T02:00:02"/>
    <n v="1694311202"/>
    <n v="0.38095238095238099"/>
    <n v="0.70147619047619048"/>
  </r>
  <r>
    <x v="16"/>
    <s v="2023-09-10T03:00:00.000Z"/>
    <n v="1.1499999999999999"/>
    <n v="5.75"/>
    <s v="MMA"/>
    <d v="2023-09-10T03:00:00"/>
    <n v="1694314800"/>
    <n v="0.69565217391304357"/>
    <n v="0.85882608695652185"/>
  </r>
  <r>
    <x v="16"/>
    <s v="2023-09-10T03:00:00.000Z"/>
    <n v="1.1499999999999999"/>
    <n v="5.75"/>
    <s v="MMA"/>
    <d v="2023-09-10T03:00:00"/>
    <n v="1694314800"/>
    <n v="0.69565217391304357"/>
    <n v="0.85882608695652185"/>
  </r>
  <r>
    <x v="16"/>
    <s v="2023-09-10T03:00:00.000Z"/>
    <n v="1.1499999999999999"/>
    <n v="5.3"/>
    <s v="MMA"/>
    <d v="2023-09-10T03:00:00"/>
    <n v="1694314800"/>
    <n v="0.68088597210828561"/>
    <n v="0.85144298605414281"/>
  </r>
  <r>
    <x v="16"/>
    <s v="2023-09-10T03:00:00.000Z"/>
    <n v="1.1499999999999999"/>
    <n v="5.7"/>
    <s v="MMA"/>
    <d v="2023-09-10T03:00:00"/>
    <n v="1694314800"/>
    <n v="0.69412662090007637"/>
    <n v="0.85806331045003814"/>
  </r>
  <r>
    <x v="16"/>
    <s v="2023-09-10T03:00:00.000Z"/>
    <n v="1.1499999999999999"/>
    <n v="5.8"/>
    <s v="MMA"/>
    <d v="2023-09-10T03:00:00"/>
    <n v="1694314800"/>
    <n v="0.69715142428785615"/>
    <n v="0.85957571214392803"/>
  </r>
  <r>
    <x v="16"/>
    <s v="2023-09-10T03:00:00.000Z"/>
    <n v="1.1499999999999999"/>
    <n v="5.8"/>
    <s v="MMA"/>
    <d v="2023-09-10T03:00:00"/>
    <n v="1694314800"/>
    <n v="0.69715142428785615"/>
    <n v="0.85957571214392803"/>
  </r>
  <r>
    <x v="16"/>
    <s v="2023-09-10T03:00:00.000Z"/>
    <n v="1.1499999999999999"/>
    <n v="5.8"/>
    <s v="MMA"/>
    <d v="2023-09-10T03:00:00"/>
    <n v="1694314800"/>
    <n v="0.69715142428785615"/>
    <n v="0.85957571214392803"/>
  </r>
  <r>
    <x v="16"/>
    <s v="2023-09-10T03:00:00.000Z"/>
    <n v="1.1499999999999999"/>
    <n v="5.5"/>
    <s v="MMA"/>
    <d v="2023-09-10T03:00:00"/>
    <n v="1694314800"/>
    <n v="0.68774703557312256"/>
    <n v="0.85487351778656129"/>
  </r>
  <r>
    <x v="16"/>
    <s v="2023-09-10T03:00:00.000Z"/>
    <n v="1.1499999999999999"/>
    <n v="5.6"/>
    <s v="MMA"/>
    <d v="2023-09-10T03:00:00"/>
    <n v="1694314800"/>
    <n v="0.69099378881987583"/>
    <n v="0.85649689440993793"/>
  </r>
  <r>
    <x v="16"/>
    <s v="2023-09-10T03:00:00.000Z"/>
    <n v="1.1499999999999999"/>
    <n v="5.8"/>
    <s v="MMA"/>
    <d v="2023-09-10T03:00:00"/>
    <n v="1694314800"/>
    <n v="0.69715142428785615"/>
    <n v="0.85957571214392803"/>
  </r>
  <r>
    <x v="16"/>
    <s v="2023-09-10T03:00:00.000Z"/>
    <n v="1.1499999999999999"/>
    <n v="5.5"/>
    <s v="MMA"/>
    <d v="2023-09-10T03:00:00"/>
    <n v="1694314800"/>
    <n v="0.68774703557312256"/>
    <n v="0.85487351778656129"/>
  </r>
  <r>
    <x v="16"/>
    <s v="2023-09-10T03:00:00.000Z"/>
    <n v="1.1499999999999999"/>
    <n v="5.5"/>
    <s v="MMA"/>
    <d v="2023-09-10T03:00:00"/>
    <n v="1694314800"/>
    <n v="0.68774703557312256"/>
    <n v="0.85487351778656129"/>
  </r>
  <r>
    <x v="17"/>
    <s v="2023-09-08T23:29:00.000Z"/>
    <n v="2.2799999999999998"/>
    <n v="1.65"/>
    <s v="NCAAF"/>
    <d v="2023-09-08T23:29:00"/>
    <n v="1694215740.0000002"/>
    <n v="0.16746411483253587"/>
    <n v="0.594732057416268"/>
  </r>
  <r>
    <x v="17"/>
    <s v="2023-09-08T23:29:00.000Z"/>
    <n v="2.36"/>
    <n v="1.62"/>
    <s v="NCAAF"/>
    <d v="2023-09-08T23:29:00"/>
    <n v="1694215740.0000002"/>
    <n v="0.19355513705796185"/>
    <n v="0.6077775685289809"/>
  </r>
  <r>
    <x v="17"/>
    <s v="2023-09-08T23:29:00.000Z"/>
    <n v="2.31"/>
    <n v="1.62"/>
    <s v="NCAAF"/>
    <d v="2023-09-08T23:29:00"/>
    <n v="1694215740.0000002"/>
    <n v="0.18438351771685102"/>
    <n v="0.60319175885842546"/>
  </r>
  <r>
    <x v="17"/>
    <s v="2023-09-08T23:29:00.000Z"/>
    <n v="2.2999999999999998"/>
    <n v="1.67"/>
    <s v="NCAAF"/>
    <d v="2023-09-08T23:29:00"/>
    <n v="1694215740.0000002"/>
    <n v="0.16401978651392868"/>
    <n v="0.59300989325696429"/>
  </r>
  <r>
    <x v="17"/>
    <s v="2023-09-08T23:29:00.000Z"/>
    <n v="2.2999999999999998"/>
    <n v="1.67"/>
    <s v="NCAAF"/>
    <d v="2023-09-08T23:29:00"/>
    <n v="1694215740.0000002"/>
    <n v="0.16401978651392868"/>
    <n v="0.59300989325696429"/>
  </r>
  <r>
    <x v="17"/>
    <s v="2023-09-08T23:29:00.000Z"/>
    <n v="2.2999999999999998"/>
    <n v="1.65"/>
    <s v="NCAAF"/>
    <d v="2023-09-08T23:29:00"/>
    <n v="1694215740.0000002"/>
    <n v="0.17127799736495386"/>
    <n v="0.59663899868247694"/>
  </r>
  <r>
    <x v="17"/>
    <s v="2023-09-08T23:29:00.000Z"/>
    <n v="2.25"/>
    <n v="1.65"/>
    <s v="NCAAF"/>
    <d v="2023-09-08T23:29:00"/>
    <n v="1694215740.0000002"/>
    <n v="0.16161616161616166"/>
    <n v="0.59180808080808078"/>
  </r>
  <r>
    <x v="17"/>
    <s v="2023-09-08T23:29:00.000Z"/>
    <n v="2.25"/>
    <n v="1.65"/>
    <s v="NCAAF"/>
    <d v="2023-09-08T23:29:00"/>
    <n v="1694215740.0000002"/>
    <n v="0.16161616161616166"/>
    <n v="0.59180808080808078"/>
  </r>
  <r>
    <x v="17"/>
    <s v="2023-09-08T23:29:00.000Z"/>
    <n v="2.2999999999999998"/>
    <n v="1.65"/>
    <s v="NCAAF"/>
    <d v="2023-09-08T23:29:00"/>
    <n v="1694215740.0000002"/>
    <n v="0.17127799736495386"/>
    <n v="0.59663899868247694"/>
  </r>
  <r>
    <x v="17"/>
    <s v="2023-09-08T23:29:00.000Z"/>
    <n v="2.33"/>
    <n v="1.65"/>
    <s v="NCAAF"/>
    <d v="2023-09-08T23:29:00"/>
    <n v="1694215740.0000002"/>
    <n v="0.17687605670438289"/>
    <n v="0.5994380283521914"/>
  </r>
  <r>
    <x v="17"/>
    <s v="2023-09-08T23:29:00.000Z"/>
    <n v="2.2999999999999998"/>
    <n v="1.67"/>
    <s v="NCAAF"/>
    <d v="2023-09-08T23:29:00"/>
    <n v="1694215740.0000002"/>
    <n v="0.16401978651392868"/>
    <n v="0.59300989325696429"/>
  </r>
  <r>
    <x v="17"/>
    <s v="2023-09-08T23:29:00.000Z"/>
    <n v="2.2999999999999998"/>
    <n v="1.67"/>
    <s v="NCAAF"/>
    <d v="2023-09-08T23:29:00"/>
    <n v="1694215740.0000002"/>
    <n v="0.16401978651392868"/>
    <n v="0.59300989325696429"/>
  </r>
  <r>
    <x v="17"/>
    <s v="2023-09-08T23:29:00.000Z"/>
    <n v="2.4"/>
    <n v="1.61"/>
    <s v="NCAAF"/>
    <d v="2023-09-08T23:29:00"/>
    <n v="1694215740.0000002"/>
    <n v="0.20445134575569351"/>
    <n v="0.61322567287784679"/>
  </r>
  <r>
    <x v="17"/>
    <s v="2023-09-08T23:29:00.000Z"/>
    <n v="2.2999999999999998"/>
    <n v="1.67"/>
    <s v="NCAAF"/>
    <d v="2023-09-08T23:29:00"/>
    <n v="1694215740.0000002"/>
    <n v="0.16401978651392868"/>
    <n v="0.59300989325696429"/>
  </r>
  <r>
    <x v="17"/>
    <s v="2023-09-08T23:29:00.000Z"/>
    <n v="2.25"/>
    <n v="1.65"/>
    <s v="NCAAF"/>
    <d v="2023-09-08T23:29:00"/>
    <n v="1694215740.0000002"/>
    <n v="0.16161616161616166"/>
    <n v="0.59180808080808078"/>
  </r>
  <r>
    <x v="18"/>
    <s v="2023-09-09T14:59:00.000Z"/>
    <n v="4.0999999999999996"/>
    <n v="1.25"/>
    <s v="NCAAF"/>
    <d v="2023-09-09T14:59:00"/>
    <n v="1694271539.9999998"/>
    <n v="0.55609756097560981"/>
    <n v="0.78904878048780491"/>
  </r>
  <r>
    <x v="18"/>
    <s v="2023-09-09T14:59:00.000Z"/>
    <n v="4.3499999999999996"/>
    <n v="1.24"/>
    <s v="NCAAF"/>
    <d v="2023-09-09T14:59:00"/>
    <n v="1694271539.9999998"/>
    <n v="0.57656655543196145"/>
    <n v="0.79928327771598073"/>
  </r>
  <r>
    <x v="18"/>
    <s v="2023-09-09T14:59:00.000Z"/>
    <n v="4.2"/>
    <n v="1.23"/>
    <s v="NCAAF"/>
    <d v="2023-09-09T14:59:00"/>
    <n v="1694271539.9999998"/>
    <n v="0.57491289198606266"/>
    <n v="0.79845644599303134"/>
  </r>
  <r>
    <x v="18"/>
    <s v="2023-09-09T14:59:00.000Z"/>
    <n v="4.2"/>
    <n v="1.24"/>
    <s v="NCAAF"/>
    <d v="2023-09-09T14:59:00"/>
    <n v="1694271539.9999998"/>
    <n v="0.56835637480798784"/>
    <n v="0.79517818740399393"/>
  </r>
  <r>
    <x v="18"/>
    <s v="2023-09-09T14:59:00.000Z"/>
    <n v="4.2"/>
    <n v="1.24"/>
    <s v="NCAAF"/>
    <d v="2023-09-09T14:59:00"/>
    <n v="1694271539.9999998"/>
    <n v="0.56835637480798784"/>
    <n v="0.79517818740399393"/>
  </r>
  <r>
    <x v="18"/>
    <s v="2023-09-09T14:59:00.000Z"/>
    <n v="4.28"/>
    <n v="1.23"/>
    <s v="NCAAF"/>
    <d v="2023-09-09T14:59:00"/>
    <n v="1694271539.9999998"/>
    <n v="0.57936327026821666"/>
    <n v="0.80068163513410839"/>
  </r>
  <r>
    <x v="18"/>
    <s v="2023-09-09T14:59:00.000Z"/>
    <n v="4.2"/>
    <n v="1.23"/>
    <s v="NCAAF"/>
    <d v="2023-09-09T14:59:00"/>
    <n v="1694271539.9999998"/>
    <n v="0.57491289198606266"/>
    <n v="0.79845644599303134"/>
  </r>
  <r>
    <x v="18"/>
    <s v="2023-09-09T14:59:00.000Z"/>
    <n v="4.2"/>
    <n v="1.23"/>
    <s v="NCAAF"/>
    <d v="2023-09-09T14:59:00"/>
    <n v="1694271539.9999998"/>
    <n v="0.57491289198606266"/>
    <n v="0.79845644599303134"/>
  </r>
  <r>
    <x v="18"/>
    <s v="2023-09-09T14:59:00.000Z"/>
    <n v="4.25"/>
    <n v="1.22"/>
    <s v="NCAAF"/>
    <d v="2023-09-09T14:59:00"/>
    <n v="1694271539.9999998"/>
    <n v="0.58437801350048213"/>
    <n v="0.80318900675024107"/>
  </r>
  <r>
    <x v="18"/>
    <s v="2023-09-09T14:59:00.000Z"/>
    <n v="4.3"/>
    <n v="1.24"/>
    <s v="NCAAF"/>
    <d v="2023-09-09T14:59:00"/>
    <n v="1694271539.9999998"/>
    <n v="0.57389347336834218"/>
    <n v="0.79794673668417104"/>
  </r>
  <r>
    <x v="18"/>
    <s v="2023-09-09T14:59:00.000Z"/>
    <n v="4.3"/>
    <n v="1.24"/>
    <s v="NCAAF"/>
    <d v="2023-09-09T14:59:00"/>
    <n v="1694271539.9999998"/>
    <n v="0.57389347336834218"/>
    <n v="0.79794673668417104"/>
  </r>
  <r>
    <x v="18"/>
    <s v="2023-09-09T14:59:00.000Z"/>
    <n v="4.5999999999999996"/>
    <n v="1.22"/>
    <s v="NCAAF"/>
    <d v="2023-09-09T14:59:00"/>
    <n v="1694271539.9999998"/>
    <n v="0.60228082679971484"/>
    <n v="0.81214041339985743"/>
  </r>
  <r>
    <x v="18"/>
    <s v="2023-09-09T14:59:00.000Z"/>
    <n v="4.2"/>
    <n v="1.25"/>
    <s v="NCAAF"/>
    <d v="2023-09-09T14:59:00"/>
    <n v="1694271539.9999998"/>
    <n v="0.56190476190476191"/>
    <n v="0.79195238095238096"/>
  </r>
  <r>
    <x v="18"/>
    <s v="2023-09-09T14:59:00.000Z"/>
    <n v="4.25"/>
    <n v="1.24"/>
    <s v="NCAAF"/>
    <d v="2023-09-09T14:59:00"/>
    <n v="1694271539.9999998"/>
    <n v="0.5711574952561671"/>
    <n v="0.79657874762808356"/>
  </r>
  <r>
    <x v="18"/>
    <s v="2023-09-09T14:59:00.000Z"/>
    <n v="4"/>
    <n v="1.25"/>
    <s v="NCAAF"/>
    <d v="2023-09-09T14:59:00"/>
    <n v="1694271539.9999998"/>
    <n v="0.55000000000000004"/>
    <n v="0.78600000000000003"/>
  </r>
  <r>
    <x v="19"/>
    <s v="2023-09-09T15:59:00.000Z"/>
    <n v="1.61"/>
    <n v="2.33"/>
    <s v="NCAAF"/>
    <d v="2023-09-09T15:59:00"/>
    <n v="1694275140.0000002"/>
    <n v="0.19193346306613701"/>
    <n v="0.60696673153306846"/>
  </r>
  <r>
    <x v="19"/>
    <s v="2023-09-09T15:59:00.000Z"/>
    <n v="1.65"/>
    <n v="2.2799999999999998"/>
    <s v="NCAAF"/>
    <d v="2023-09-09T15:59:00"/>
    <n v="1694275140.0000002"/>
    <n v="0.16746411483253587"/>
    <n v="0.594732057416268"/>
  </r>
  <r>
    <x v="19"/>
    <s v="2023-09-09T15:59:00.000Z"/>
    <n v="1.62"/>
    <n v="2.36"/>
    <s v="NCAAF"/>
    <d v="2023-09-09T15:59:00"/>
    <n v="1694275140.0000002"/>
    <n v="0.19355513705796185"/>
    <n v="0.6077775685289809"/>
  </r>
  <r>
    <x v="19"/>
    <s v="2023-09-09T15:59:00.000Z"/>
    <n v="1.62"/>
    <n v="2.33"/>
    <s v="NCAAF"/>
    <d v="2023-09-09T15:59:00"/>
    <n v="1694275140.0000002"/>
    <n v="0.18809940126106073"/>
    <n v="0.60504970063053043"/>
  </r>
  <r>
    <x v="19"/>
    <s v="2023-09-09T15:59:00.000Z"/>
    <n v="1.62"/>
    <n v="2.33"/>
    <s v="NCAAF"/>
    <d v="2023-09-09T15:59:00"/>
    <n v="1694275140.0000002"/>
    <n v="0.18809940126106073"/>
    <n v="0.60504970063053043"/>
  </r>
  <r>
    <x v="19"/>
    <s v="2023-09-09T15:59:00.000Z"/>
    <n v="1.61"/>
    <n v="2.4"/>
    <s v="NCAAF"/>
    <d v="2023-09-09T15:59:00"/>
    <n v="1694275140.0000002"/>
    <n v="0.20445134575569351"/>
    <n v="0.61322567287784679"/>
  </r>
  <r>
    <x v="19"/>
    <s v="2023-09-09T15:59:00.000Z"/>
    <n v="1.65"/>
    <n v="2.35"/>
    <s v="NCAAF"/>
    <d v="2023-09-09T15:59:00"/>
    <n v="1694275140.0000002"/>
    <n v="0.18052869116698905"/>
    <n v="0.60126434558349451"/>
  </r>
  <r>
    <x v="19"/>
    <s v="2023-09-09T15:59:00.000Z"/>
    <n v="1.67"/>
    <n v="2.2999999999999998"/>
    <s v="NCAAF"/>
    <d v="2023-09-09T15:59:00"/>
    <n v="1694275140.0000002"/>
    <n v="0.16401978651392868"/>
    <n v="0.59300989325696429"/>
  </r>
  <r>
    <x v="19"/>
    <s v="2023-09-09T15:59:00.000Z"/>
    <n v="1.61"/>
    <n v="2.4"/>
    <s v="NCAAF"/>
    <d v="2023-09-09T15:59:00"/>
    <n v="1694275140.0000002"/>
    <n v="0.20445134575569351"/>
    <n v="0.61322567287784679"/>
  </r>
  <r>
    <x v="19"/>
    <s v="2023-09-09T15:59:00.000Z"/>
    <n v="1.63"/>
    <n v="2.38"/>
    <s v="NCAAF"/>
    <d v="2023-09-09T15:59:00"/>
    <n v="1694275140.0000002"/>
    <n v="0.19332886528844667"/>
    <n v="0.60766443264422332"/>
  </r>
  <r>
    <x v="19"/>
    <s v="2023-09-09T15:59:00.000Z"/>
    <n v="1.65"/>
    <n v="2.35"/>
    <s v="NCAAF"/>
    <d v="2023-09-09T15:59:00"/>
    <n v="1694275140.0000002"/>
    <n v="0.18052869116698905"/>
    <n v="0.60126434558349451"/>
  </r>
  <r>
    <x v="19"/>
    <s v="2023-09-09T15:59:00.000Z"/>
    <n v="1.64"/>
    <n v="2.35"/>
    <s v="NCAAF"/>
    <d v="2023-09-09T15:59:00"/>
    <n v="1694275140.0000002"/>
    <n v="0.18422418266735857"/>
    <n v="0.60311209133367927"/>
  </r>
  <r>
    <x v="19"/>
    <s v="2023-09-09T15:59:00.000Z"/>
    <n v="1.65"/>
    <n v="2.35"/>
    <s v="NCAAF"/>
    <d v="2023-09-09T15:59:00"/>
    <n v="1694275140.0000002"/>
    <n v="0.18052869116698905"/>
    <n v="0.60126434558349451"/>
  </r>
  <r>
    <x v="19"/>
    <s v="2023-09-09T15:59:00.000Z"/>
    <n v="1.62"/>
    <n v="2.4"/>
    <s v="NCAAF"/>
    <d v="2023-09-09T15:59:00"/>
    <n v="1694275140.0000002"/>
    <n v="0.20061728395061723"/>
    <n v="0.61130864197530865"/>
  </r>
  <r>
    <x v="19"/>
    <s v="2023-09-09T15:59:00.000Z"/>
    <n v="1.65"/>
    <n v="2.25"/>
    <s v="NCAAF"/>
    <d v="2023-09-09T15:59:00"/>
    <n v="1694275140.0000002"/>
    <n v="0.16161616161616166"/>
    <n v="0.59180808080808078"/>
  </r>
  <r>
    <x v="20"/>
    <s v="2023-09-09T15:59:00.000Z"/>
    <n v="3.4"/>
    <n v="1.33"/>
    <s v="NCAAF"/>
    <d v="2023-09-09T15:59:00"/>
    <n v="1694275140.0000002"/>
    <n v="0.45776205218929672"/>
    <n v="0.73988102609464834"/>
  </r>
  <r>
    <x v="20"/>
    <s v="2023-09-09T15:59:00.000Z"/>
    <n v="3.45"/>
    <n v="1.3"/>
    <s v="NCAAF"/>
    <d v="2023-09-09T15:59:00"/>
    <n v="1694275140.0000002"/>
    <n v="0.47937569676700104"/>
    <n v="0.75068784838350056"/>
  </r>
  <r>
    <x v="20"/>
    <s v="2023-09-09T15:59:00.000Z"/>
    <n v="3.45"/>
    <n v="1.3"/>
    <s v="NCAAF"/>
    <d v="2023-09-09T15:59:00"/>
    <n v="1694275140.0000002"/>
    <n v="0.47937569676700104"/>
    <n v="0.75068784838350056"/>
  </r>
  <r>
    <x v="20"/>
    <s v="2023-09-09T15:59:00.000Z"/>
    <n v="3.4"/>
    <n v="1.32"/>
    <s v="NCAAF"/>
    <d v="2023-09-09T15:59:00"/>
    <n v="1694275140.0000002"/>
    <n v="0.46345811051693403"/>
    <n v="0.742729055258467"/>
  </r>
  <r>
    <x v="20"/>
    <s v="2023-09-09T15:59:00.000Z"/>
    <n v="3.53"/>
    <n v="1.33"/>
    <s v="NCAAF"/>
    <d v="2023-09-09T15:59:00"/>
    <n v="1694275140.0000002"/>
    <n v="0.46859358026795028"/>
    <n v="0.7452967901339751"/>
  </r>
  <r>
    <x v="20"/>
    <s v="2023-09-09T15:59:00.000Z"/>
    <n v="3.4"/>
    <n v="1.34"/>
    <s v="NCAAF"/>
    <d v="2023-09-09T15:59:00"/>
    <n v="1694275140.0000002"/>
    <n v="0.4521510096575943"/>
    <n v="0.73707550482879713"/>
  </r>
  <r>
    <x v="20"/>
    <s v="2023-09-09T15:59:00.000Z"/>
    <n v="3.45"/>
    <n v="1.33"/>
    <s v="NCAAF"/>
    <d v="2023-09-09T15:59:00"/>
    <n v="1694275140.0000002"/>
    <n v="0.46202462678435213"/>
    <n v="0.7420123133921761"/>
  </r>
  <r>
    <x v="20"/>
    <s v="2023-09-09T15:59:00.000Z"/>
    <n v="3.4"/>
    <n v="1.33"/>
    <s v="NCAAF"/>
    <d v="2023-09-09T15:59:00"/>
    <n v="1694275140.0000002"/>
    <n v="0.45776205218929672"/>
    <n v="0.73988102609464834"/>
  </r>
  <r>
    <x v="20"/>
    <s v="2023-09-09T15:59:00.000Z"/>
    <n v="3.4"/>
    <n v="1.33"/>
    <s v="NCAAF"/>
    <d v="2023-09-09T15:59:00"/>
    <n v="1694275140.0000002"/>
    <n v="0.45776205218929672"/>
    <n v="0.73988102609464834"/>
  </r>
  <r>
    <x v="20"/>
    <s v="2023-09-09T15:59:00.000Z"/>
    <n v="3.5"/>
    <n v="1.33"/>
    <s v="NCAAF"/>
    <d v="2023-09-09T15:59:00"/>
    <n v="1694275140.0000002"/>
    <n v="0.46616541353383456"/>
    <n v="0.74408270676691735"/>
  </r>
  <r>
    <x v="20"/>
    <s v="2023-09-09T15:59:00.000Z"/>
    <n v="3.5"/>
    <n v="1.33"/>
    <s v="NCAAF"/>
    <d v="2023-09-09T15:59:00"/>
    <n v="1694275140.0000002"/>
    <n v="0.46616541353383456"/>
    <n v="0.74408270676691735"/>
  </r>
  <r>
    <x v="20"/>
    <s v="2023-09-09T15:59:00.000Z"/>
    <n v="3.43"/>
    <n v="1.34"/>
    <s v="NCAAF"/>
    <d v="2023-09-09T15:59:00"/>
    <n v="1694275140.0000002"/>
    <n v="0.45472346721204471"/>
    <n v="0.73836173360602242"/>
  </r>
  <r>
    <x v="20"/>
    <s v="2023-09-09T15:59:00.000Z"/>
    <n v="3.5"/>
    <n v="1.33"/>
    <s v="NCAAF"/>
    <d v="2023-09-09T15:59:00"/>
    <n v="1694275140.0000002"/>
    <n v="0.46616541353383456"/>
    <n v="0.74408270676691735"/>
  </r>
  <r>
    <x v="20"/>
    <s v="2023-09-09T15:59:00.000Z"/>
    <n v="3.4"/>
    <n v="1.33"/>
    <s v="NCAAF"/>
    <d v="2023-09-09T15:59:00"/>
    <n v="1694275140.0000002"/>
    <n v="0.45776205218929672"/>
    <n v="0.73988102609464834"/>
  </r>
  <r>
    <x v="20"/>
    <s v="2023-09-09T15:59:00.000Z"/>
    <n v="3.35"/>
    <n v="1.33"/>
    <s v="NCAAF"/>
    <d v="2023-09-09T15:59:00"/>
    <n v="1694275140.0000002"/>
    <n v="0.45337223656155312"/>
    <n v="0.73768611828077657"/>
  </r>
  <r>
    <x v="21"/>
    <s v="2023-09-09T15:59:00.000Z"/>
    <n v="3.45"/>
    <n v="1.32"/>
    <s v="NCAAF"/>
    <d v="2023-09-09T15:59:00"/>
    <n v="1694275140.0000002"/>
    <n v="0.46772068511198944"/>
    <n v="0.74486034255599476"/>
  </r>
  <r>
    <x v="21"/>
    <s v="2023-09-09T15:59:00.000Z"/>
    <n v="3.48"/>
    <n v="1.31"/>
    <s v="NCAAF"/>
    <d v="2023-09-09T15:59:00"/>
    <n v="1694275140.0000002"/>
    <n v="0.4760024567868737"/>
    <n v="0.74900122839343686"/>
  </r>
  <r>
    <x v="21"/>
    <s v="2023-09-09T15:59:00.000Z"/>
    <n v="3.5"/>
    <n v="1.33"/>
    <s v="NCAAF"/>
    <d v="2023-09-09T15:59:00"/>
    <n v="1694275140.0000002"/>
    <n v="0.46616541353383456"/>
    <n v="0.74408270676691735"/>
  </r>
  <r>
    <x v="21"/>
    <s v="2023-09-09T15:59:00.000Z"/>
    <n v="3.4"/>
    <n v="1.34"/>
    <s v="NCAAF"/>
    <d v="2023-09-09T15:59:00"/>
    <n v="1694275140.0000002"/>
    <n v="0.4521510096575943"/>
    <n v="0.73707550482879713"/>
  </r>
  <r>
    <x v="21"/>
    <s v="2023-09-09T15:59:00.000Z"/>
    <n v="3.45"/>
    <n v="1.33"/>
    <s v="NCAAF"/>
    <d v="2023-09-09T15:59:00"/>
    <n v="1694275140.0000002"/>
    <n v="0.46202462678435213"/>
    <n v="0.7420123133921761"/>
  </r>
  <r>
    <x v="21"/>
    <s v="2023-09-09T15:59:00.000Z"/>
    <n v="3.3"/>
    <n v="1.34"/>
    <s v="NCAAF"/>
    <d v="2023-09-09T15:59:00"/>
    <n v="1694275140.0000002"/>
    <n v="0.44323835368611481"/>
    <n v="0.73261917684305744"/>
  </r>
  <r>
    <x v="21"/>
    <s v="2023-09-09T15:59:00.000Z"/>
    <n v="3.3"/>
    <n v="1.34"/>
    <s v="NCAAF"/>
    <d v="2023-09-09T15:59:00"/>
    <n v="1694275140.0000002"/>
    <n v="0.44323835368611481"/>
    <n v="0.73261917684305744"/>
  </r>
  <r>
    <x v="21"/>
    <s v="2023-09-09T15:59:00.000Z"/>
    <n v="3.25"/>
    <n v="1.36"/>
    <s v="NCAAF"/>
    <d v="2023-09-09T15:59:00"/>
    <n v="1694275140.0000002"/>
    <n v="0.42760180995475106"/>
    <n v="0.72480090497737559"/>
  </r>
  <r>
    <x v="21"/>
    <s v="2023-09-09T15:59:00.000Z"/>
    <n v="3.43"/>
    <n v="1.34"/>
    <s v="NCAAF"/>
    <d v="2023-09-09T15:59:00"/>
    <n v="1694275140.0000002"/>
    <n v="0.45472346721204471"/>
    <n v="0.73836173360602242"/>
  </r>
  <r>
    <x v="21"/>
    <s v="2023-09-09T15:59:00.000Z"/>
    <n v="3.5"/>
    <n v="1.33"/>
    <s v="NCAAF"/>
    <d v="2023-09-09T15:59:00"/>
    <n v="1694275140.0000002"/>
    <n v="0.46616541353383456"/>
    <n v="0.74408270676691735"/>
  </r>
  <r>
    <x v="21"/>
    <s v="2023-09-09T15:59:00.000Z"/>
    <n v="3.4"/>
    <n v="1.33"/>
    <s v="NCAAF"/>
    <d v="2023-09-09T15:59:00"/>
    <n v="1694275140.0000002"/>
    <n v="0.45776205218929672"/>
    <n v="0.73988102609464834"/>
  </r>
  <r>
    <x v="21"/>
    <s v="2023-09-09T15:59:00.000Z"/>
    <n v="3.45"/>
    <n v="1.34"/>
    <s v="NCAAF"/>
    <d v="2023-09-09T15:59:00"/>
    <n v="1694275140.0000002"/>
    <n v="0.45641358425264972"/>
    <n v="0.7392067921263249"/>
  </r>
  <r>
    <x v="21"/>
    <s v="2023-09-09T15:59:00.000Z"/>
    <n v="3.4"/>
    <n v="1.33"/>
    <s v="NCAAF"/>
    <d v="2023-09-09T15:59:00"/>
    <n v="1694275140.0000002"/>
    <n v="0.45776205218929672"/>
    <n v="0.73988102609464834"/>
  </r>
  <r>
    <x v="21"/>
    <s v="2023-09-09T15:59:00.000Z"/>
    <n v="3.35"/>
    <n v="1.33"/>
    <s v="NCAAF"/>
    <d v="2023-09-09T15:59:00"/>
    <n v="1694275140.0000002"/>
    <n v="0.45337223656155312"/>
    <n v="0.73768611828077657"/>
  </r>
  <r>
    <x v="22"/>
    <s v="2023-09-09T15:59:00.000Z"/>
    <n v="26"/>
    <n v="1.01"/>
    <s v="NCAAF"/>
    <d v="2023-09-09T15:59:00"/>
    <n v="1694275140.0000002"/>
    <n v="0.95163747143945165"/>
    <n v="0.98681873571972578"/>
  </r>
  <r>
    <x v="23"/>
    <s v="2023-09-09T15:59:00.000Z"/>
    <n v="2.15"/>
    <n v="1.72"/>
    <s v="NCAAF"/>
    <d v="2023-09-09T15:59:00"/>
    <n v="1694275140.0000002"/>
    <n v="0.1162790697674419"/>
    <n v="0.56913953488372093"/>
  </r>
  <r>
    <x v="23"/>
    <s v="2023-09-09T15:59:00.000Z"/>
    <n v="2.2999999999999998"/>
    <n v="1.65"/>
    <s v="NCAAF"/>
    <d v="2023-09-09T15:59:00"/>
    <n v="1694275140.0000002"/>
    <n v="0.17127799736495386"/>
    <n v="0.59663899868247694"/>
  </r>
  <r>
    <x v="23"/>
    <s v="2023-09-09T15:59:00.000Z"/>
    <n v="2.1800000000000002"/>
    <n v="1.71"/>
    <s v="NCAAF"/>
    <d v="2023-09-09T15:59:00"/>
    <n v="1694275140.0000002"/>
    <n v="0.12607972530715167"/>
    <n v="0.57403986265357587"/>
  </r>
  <r>
    <x v="23"/>
    <s v="2023-09-09T15:59:00.000Z"/>
    <n v="2.2000000000000002"/>
    <n v="1.71"/>
    <s v="NCAAF"/>
    <d v="2023-09-09T15:59:00"/>
    <n v="1694275140.0000002"/>
    <n v="0.13024986709197234"/>
    <n v="0.57612493354598615"/>
  </r>
  <r>
    <x v="23"/>
    <s v="2023-09-09T15:59:00.000Z"/>
    <n v="2.19"/>
    <n v="1.69"/>
    <s v="NCAAF"/>
    <d v="2023-09-09T15:59:00"/>
    <n v="1694275140.0000002"/>
    <n v="0.1350949717651509"/>
    <n v="0.57854748588257543"/>
  </r>
  <r>
    <x v="23"/>
    <s v="2023-09-09T15:59:00.000Z"/>
    <n v="2.15"/>
    <n v="1.74"/>
    <s v="NCAAF"/>
    <d v="2023-09-09T15:59:00"/>
    <n v="1694275140.0000002"/>
    <n v="0.10959636460839345"/>
    <n v="0.56579818230419676"/>
  </r>
  <r>
    <x v="23"/>
    <s v="2023-09-09T15:59:00.000Z"/>
    <n v="2.1800000000000002"/>
    <n v="1.7"/>
    <s v="NCAAF"/>
    <d v="2023-09-09T15:59:00"/>
    <n v="1694275140.0000002"/>
    <n v="0.12951969778737188"/>
    <n v="0.57575984889368592"/>
  </r>
  <r>
    <x v="23"/>
    <s v="2023-09-09T15:59:00.000Z"/>
    <n v="2.1800000000000002"/>
    <n v="1.7"/>
    <s v="NCAAF"/>
    <d v="2023-09-09T15:59:00"/>
    <n v="1694275140.0000002"/>
    <n v="0.12951969778737188"/>
    <n v="0.57575984889368592"/>
  </r>
  <r>
    <x v="23"/>
    <s v="2023-09-09T15:59:00.000Z"/>
    <n v="2.2000000000000002"/>
    <n v="1.69"/>
    <s v="NCAAF"/>
    <d v="2023-09-09T15:59:00"/>
    <n v="1694275140.0000002"/>
    <n v="0.13717052178590644"/>
    <n v="0.57958526089295326"/>
  </r>
  <r>
    <x v="23"/>
    <s v="2023-09-09T15:59:00.000Z"/>
    <n v="2.33"/>
    <n v="1.65"/>
    <s v="NCAAF"/>
    <d v="2023-09-09T15:59:00"/>
    <n v="1694275140.0000002"/>
    <n v="0.17687605670438289"/>
    <n v="0.5994380283521914"/>
  </r>
  <r>
    <x v="23"/>
    <s v="2023-09-09T15:59:00.000Z"/>
    <n v="2.2000000000000002"/>
    <n v="1.71"/>
    <s v="NCAAF"/>
    <d v="2023-09-09T15:59:00"/>
    <n v="1694275140.0000002"/>
    <n v="0.13024986709197234"/>
    <n v="0.57612493354598615"/>
  </r>
  <r>
    <x v="23"/>
    <s v="2023-09-09T15:59:00.000Z"/>
    <n v="2.2000000000000002"/>
    <n v="1.71"/>
    <s v="NCAAF"/>
    <d v="2023-09-09T15:59:00"/>
    <n v="1694275140.0000002"/>
    <n v="0.13024986709197234"/>
    <n v="0.57612493354598615"/>
  </r>
  <r>
    <x v="23"/>
    <s v="2023-09-09T15:59:00.000Z"/>
    <n v="2.2000000000000002"/>
    <n v="1.71"/>
    <s v="NCAAF"/>
    <d v="2023-09-09T15:59:00"/>
    <n v="1694275140.0000002"/>
    <n v="0.13024986709197234"/>
    <n v="0.57612493354598615"/>
  </r>
  <r>
    <x v="23"/>
    <s v="2023-09-09T15:59:00.000Z"/>
    <n v="2.2000000000000002"/>
    <n v="1.71"/>
    <s v="NCAAF"/>
    <d v="2023-09-09T15:59:00"/>
    <n v="1694275140.0000002"/>
    <n v="0.13024986709197234"/>
    <n v="0.57612493354598615"/>
  </r>
  <r>
    <x v="23"/>
    <s v="2023-09-09T15:59:00.000Z"/>
    <n v="2.2000000000000002"/>
    <n v="1.67"/>
    <s v="NCAAF"/>
    <d v="2023-09-09T15:59:00"/>
    <n v="1694275140.0000002"/>
    <n v="0.14425694066412637"/>
    <n v="0.58312847033206316"/>
  </r>
  <r>
    <x v="24"/>
    <s v="2023-09-09T15:59:00.000Z"/>
    <n v="1.1100000000000001"/>
    <n v="6.8"/>
    <s v="NCAAF"/>
    <d v="2023-09-09T15:59:00"/>
    <n v="1694275140.0000002"/>
    <n v="0.75384207737148901"/>
    <n v="0.88792103868574457"/>
  </r>
  <r>
    <x v="24"/>
    <s v="2023-09-09T15:59:00.000Z"/>
    <n v="1.1200000000000001"/>
    <n v="6.75"/>
    <s v="NCAAF"/>
    <d v="2023-09-09T15:59:00"/>
    <n v="1694275140.0000002"/>
    <n v="0.74470899470899465"/>
    <n v="0.88335449735449734"/>
  </r>
  <r>
    <x v="24"/>
    <s v="2023-09-09T15:59:00.000Z"/>
    <n v="1.1200000000000001"/>
    <n v="6.7"/>
    <s v="NCAAF"/>
    <d v="2023-09-09T15:59:00"/>
    <n v="1694275140.0000002"/>
    <n v="0.74360341151385922"/>
    <n v="0.88280170575692962"/>
  </r>
  <r>
    <x v="24"/>
    <s v="2023-09-09T15:59:00.000Z"/>
    <n v="1.1200000000000001"/>
    <n v="6.5"/>
    <s v="NCAAF"/>
    <d v="2023-09-09T15:59:00"/>
    <n v="1694275140.0000002"/>
    <n v="0.73901098901098894"/>
    <n v="0.88050549450549442"/>
  </r>
  <r>
    <x v="24"/>
    <s v="2023-09-09T15:59:00.000Z"/>
    <n v="1.1200000000000001"/>
    <n v="6.3"/>
    <s v="NCAAF"/>
    <d v="2023-09-09T15:59:00"/>
    <n v="1694275140.0000002"/>
    <n v="0.73412698412698407"/>
    <n v="0.87806349206349199"/>
  </r>
  <r>
    <x v="24"/>
    <s v="2023-09-09T15:59:00.000Z"/>
    <n v="1.1000000000000001"/>
    <n v="7"/>
    <s v="NCAAF"/>
    <d v="2023-09-09T15:59:00"/>
    <n v="1694275140.0000002"/>
    <n v="0.76623376623376616"/>
    <n v="0.89411688311688309"/>
  </r>
  <r>
    <x v="24"/>
    <s v="2023-09-09T15:59:00.000Z"/>
    <n v="1.1000000000000001"/>
    <n v="7"/>
    <s v="NCAAF"/>
    <d v="2023-09-09T15:59:00"/>
    <n v="1694275140.0000002"/>
    <n v="0.76623376623376616"/>
    <n v="0.89411688311688309"/>
  </r>
  <r>
    <x v="24"/>
    <s v="2023-09-09T15:59:00.000Z"/>
    <n v="1.1200000000000001"/>
    <n v="6.5"/>
    <s v="NCAAF"/>
    <d v="2023-09-09T15:59:00"/>
    <n v="1694275140.0000002"/>
    <n v="0.73901098901098894"/>
    <n v="0.88050549450549442"/>
  </r>
  <r>
    <x v="24"/>
    <s v="2023-09-09T15:59:00.000Z"/>
    <n v="1.1200000000000001"/>
    <n v="7"/>
    <s v="NCAAF"/>
    <d v="2023-09-09T15:59:00"/>
    <n v="1694275140.0000002"/>
    <n v="0.75"/>
    <n v="0.88600000000000001"/>
  </r>
  <r>
    <x v="24"/>
    <s v="2023-09-09T15:59:00.000Z"/>
    <n v="1.1200000000000001"/>
    <n v="7"/>
    <s v="NCAAF"/>
    <d v="2023-09-09T15:59:00"/>
    <n v="1694275140.0000002"/>
    <n v="0.75"/>
    <n v="0.88600000000000001"/>
  </r>
  <r>
    <x v="24"/>
    <s v="2023-09-09T15:59:00.000Z"/>
    <n v="1.1200000000000001"/>
    <n v="6.75"/>
    <s v="NCAAF"/>
    <d v="2023-09-09T15:59:00"/>
    <n v="1694275140.0000002"/>
    <n v="0.74470899470899465"/>
    <n v="0.88335449735449734"/>
  </r>
  <r>
    <x v="24"/>
    <s v="2023-09-09T15:59:00.000Z"/>
    <n v="1.1200000000000001"/>
    <n v="6.5"/>
    <s v="NCAAF"/>
    <d v="2023-09-09T15:59:00"/>
    <n v="1694275140.0000002"/>
    <n v="0.73901098901098894"/>
    <n v="0.88050549450549442"/>
  </r>
  <r>
    <x v="24"/>
    <s v="2023-09-09T15:59:00.000Z"/>
    <n v="1.1200000000000001"/>
    <n v="6.25"/>
    <s v="NCAAF"/>
    <d v="2023-09-09T15:59:00"/>
    <n v="1694275140.0000002"/>
    <n v="0.73285714285714276"/>
    <n v="0.87742857142857145"/>
  </r>
  <r>
    <x v="24"/>
    <s v="2023-09-09T15:59:00.000Z"/>
    <n v="1.1000000000000001"/>
    <n v="7"/>
    <s v="NCAAF"/>
    <d v="2023-09-09T15:59:00"/>
    <n v="1694275140.0000002"/>
    <n v="0.76623376623376616"/>
    <n v="0.89411688311688309"/>
  </r>
  <r>
    <x v="25"/>
    <s v="2023-09-09T15:59:00.000Z"/>
    <n v="1.43"/>
    <n v="2.9"/>
    <s v="NCAAF"/>
    <d v="2023-09-09T15:59:00"/>
    <n v="1694275140.0000002"/>
    <n v="0.35447311309380281"/>
    <n v="0.68823655654690141"/>
  </r>
  <r>
    <x v="25"/>
    <s v="2023-09-09T15:59:00.000Z"/>
    <n v="1.43"/>
    <n v="2.92"/>
    <s v="NCAAF"/>
    <d v="2023-09-09T15:59:00"/>
    <n v="1694275140.0000002"/>
    <n v="0.35683494587604186"/>
    <n v="0.68941747293802091"/>
  </r>
  <r>
    <x v="25"/>
    <s v="2023-09-09T15:59:00.000Z"/>
    <n v="1.44"/>
    <n v="2.85"/>
    <s v="NCAAF"/>
    <d v="2023-09-09T15:59:00"/>
    <n v="1694275140.0000002"/>
    <n v="0.3435672514619883"/>
    <n v="0.68278362573099416"/>
  </r>
  <r>
    <x v="25"/>
    <s v="2023-09-09T15:59:00.000Z"/>
    <n v="1.44"/>
    <n v="2.85"/>
    <s v="NCAAF"/>
    <d v="2023-09-09T15:59:00"/>
    <n v="1694275140.0000002"/>
    <n v="0.3435672514619883"/>
    <n v="0.68278362573099416"/>
  </r>
  <r>
    <x v="25"/>
    <s v="2023-09-09T15:59:00.000Z"/>
    <n v="1.44"/>
    <n v="2.85"/>
    <s v="NCAAF"/>
    <d v="2023-09-09T15:59:00"/>
    <n v="1694275140.0000002"/>
    <n v="0.3435672514619883"/>
    <n v="0.68278362573099416"/>
  </r>
  <r>
    <x v="25"/>
    <s v="2023-09-09T15:59:00.000Z"/>
    <n v="1.43"/>
    <n v="2.9"/>
    <s v="NCAAF"/>
    <d v="2023-09-09T15:59:00"/>
    <n v="1694275140.0000002"/>
    <n v="0.35447311309380281"/>
    <n v="0.68823655654690141"/>
  </r>
  <r>
    <x v="25"/>
    <s v="2023-09-09T15:59:00.000Z"/>
    <n v="1.4"/>
    <n v="3"/>
    <s v="NCAAF"/>
    <d v="2023-09-09T15:59:00"/>
    <n v="1694275140.0000002"/>
    <n v="0.38095238095238099"/>
    <n v="0.70147619047619048"/>
  </r>
  <r>
    <x v="25"/>
    <s v="2023-09-09T15:59:00.000Z"/>
    <n v="1.44"/>
    <n v="2.9"/>
    <s v="NCAAF"/>
    <d v="2023-09-09T15:59:00"/>
    <n v="1694275140.0000002"/>
    <n v="0.34961685823754785"/>
    <n v="0.68580842911877393"/>
  </r>
  <r>
    <x v="25"/>
    <s v="2023-09-09T15:59:00.000Z"/>
    <n v="1.43"/>
    <n v="2.85"/>
    <s v="NCAAF"/>
    <d v="2023-09-09T15:59:00"/>
    <n v="1694275140.0000002"/>
    <n v="0.34842350631824326"/>
    <n v="0.68521175315912164"/>
  </r>
  <r>
    <x v="25"/>
    <s v="2023-09-09T15:59:00.000Z"/>
    <n v="1.42"/>
    <n v="2.9"/>
    <s v="NCAAF"/>
    <d v="2023-09-09T15:59:00"/>
    <n v="1694275140.0000002"/>
    <n v="0.35939776590577954"/>
    <n v="0.69069888295288973"/>
  </r>
  <r>
    <x v="25"/>
    <s v="2023-09-09T15:59:00.000Z"/>
    <n v="1.44"/>
    <n v="2.95"/>
    <s v="NCAAF"/>
    <d v="2023-09-09T15:59:00"/>
    <n v="1694275140.0000002"/>
    <n v="0.35546139359698681"/>
    <n v="0.68873069679849341"/>
  </r>
  <r>
    <x v="25"/>
    <s v="2023-09-09T15:59:00.000Z"/>
    <n v="1.44"/>
    <n v="2.95"/>
    <s v="NCAAF"/>
    <d v="2023-09-09T15:59:00"/>
    <n v="1694275140.0000002"/>
    <n v="0.35546139359698681"/>
    <n v="0.68873069679849341"/>
  </r>
  <r>
    <x v="25"/>
    <s v="2023-09-09T15:59:00.000Z"/>
    <n v="1.43"/>
    <n v="2.8"/>
    <s v="NCAAF"/>
    <d v="2023-09-09T15:59:00"/>
    <n v="1694275140.0000002"/>
    <n v="0.34215784215784223"/>
    <n v="0.6820789210789211"/>
  </r>
  <r>
    <x v="25"/>
    <s v="2023-09-09T15:59:00.000Z"/>
    <n v="1.43"/>
    <n v="2.8"/>
    <s v="NCAAF"/>
    <d v="2023-09-09T15:59:00"/>
    <n v="1694275140.0000002"/>
    <n v="0.34215784215784223"/>
    <n v="0.6820789210789211"/>
  </r>
  <r>
    <x v="25"/>
    <s v="2023-09-09T15:59:00.000Z"/>
    <n v="1.45"/>
    <n v="2.8"/>
    <s v="NCAAF"/>
    <d v="2023-09-09T15:59:00"/>
    <n v="1694275140.0000002"/>
    <n v="0.332512315270936"/>
    <n v="0.67725615763546798"/>
  </r>
  <r>
    <x v="26"/>
    <s v="2023-09-09T19:29:00.000Z"/>
    <n v="1.55"/>
    <n v="2.5"/>
    <s v="NCAAF"/>
    <d v="2023-09-09T19:29:00"/>
    <n v="1694287739.9999998"/>
    <n v="0.24516129032258061"/>
    <n v="0.63358064516129031"/>
  </r>
  <r>
    <x v="26"/>
    <s v="2023-09-09T19:29:00.000Z"/>
    <n v="1.56"/>
    <n v="2.4300000000000002"/>
    <s v="NCAAF"/>
    <d v="2023-09-09T19:29:00"/>
    <n v="1694287739.9999998"/>
    <n v="0.22950300728078504"/>
    <n v="0.62575150364039256"/>
  </r>
  <r>
    <x v="26"/>
    <s v="2023-09-09T19:29:00.000Z"/>
    <n v="1.56"/>
    <n v="2.4300000000000002"/>
    <s v="NCAAF"/>
    <d v="2023-09-09T19:29:00"/>
    <n v="1694287739.9999998"/>
    <n v="0.22950300728078504"/>
    <n v="0.62575150364039256"/>
  </r>
  <r>
    <x v="26"/>
    <s v="2023-09-09T19:29:00.000Z"/>
    <n v="1.56"/>
    <n v="2.5499999999999998"/>
    <s v="NCAAF"/>
    <d v="2023-09-09T19:29:00"/>
    <n v="1694287739.9999998"/>
    <n v="0.24886877828054288"/>
    <n v="0.63543438914027139"/>
  </r>
  <r>
    <x v="26"/>
    <s v="2023-09-09T19:29:00.000Z"/>
    <n v="1.54"/>
    <n v="2.54"/>
    <s v="NCAAF"/>
    <d v="2023-09-09T19:29:00"/>
    <n v="1694287739.9999998"/>
    <n v="0.25564986194907457"/>
    <n v="0.6388249309745373"/>
  </r>
  <r>
    <x v="26"/>
    <s v="2023-09-09T19:29:00.000Z"/>
    <n v="1.53"/>
    <n v="2.58"/>
    <s v="NCAAF"/>
    <d v="2023-09-09T19:29:00"/>
    <n v="1694287739.9999998"/>
    <n v="0.26599787201702391"/>
    <n v="0.64399893600851199"/>
  </r>
  <r>
    <x v="26"/>
    <s v="2023-09-09T19:29:00.000Z"/>
    <n v="1.56"/>
    <n v="2.5"/>
    <s v="NCAAF"/>
    <d v="2023-09-09T19:29:00"/>
    <n v="1694287739.9999998"/>
    <n v="0.24102564102564095"/>
    <n v="0.63151282051282043"/>
  </r>
  <r>
    <x v="26"/>
    <s v="2023-09-09T19:29:00.000Z"/>
    <n v="1.54"/>
    <n v="2.5"/>
    <s v="NCAAF"/>
    <d v="2023-09-09T19:29:00"/>
    <n v="1694287739.9999998"/>
    <n v="0.24935064935064932"/>
    <n v="0.63567532467532462"/>
  </r>
  <r>
    <x v="26"/>
    <s v="2023-09-09T19:29:00.000Z"/>
    <n v="1.53"/>
    <n v="2.63"/>
    <s v="NCAAF"/>
    <d v="2023-09-09T19:29:00"/>
    <n v="1694287739.9999998"/>
    <n v="0.27336663435970077"/>
    <n v="0.64768331717985039"/>
  </r>
  <r>
    <x v="26"/>
    <s v="2023-09-09T19:29:00.000Z"/>
    <n v="1.56"/>
    <n v="2.6"/>
    <s v="NCAAF"/>
    <d v="2023-09-09T19:29:00"/>
    <n v="1694287739.9999998"/>
    <n v="0.25641025641025639"/>
    <n v="0.6392051282051282"/>
  </r>
  <r>
    <x v="26"/>
    <s v="2023-09-09T19:29:00.000Z"/>
    <n v="1.56"/>
    <n v="2.6"/>
    <s v="NCAAF"/>
    <d v="2023-09-09T19:29:00"/>
    <n v="1694287739.9999998"/>
    <n v="0.25641025641025639"/>
    <n v="0.6392051282051282"/>
  </r>
  <r>
    <x v="26"/>
    <s v="2023-09-09T19:29:00.000Z"/>
    <n v="1.54"/>
    <n v="2.5499999999999998"/>
    <s v="NCAAF"/>
    <d v="2023-09-09T19:29:00"/>
    <n v="1694287739.9999998"/>
    <n v="0.25719378660555126"/>
    <n v="0.63959689330277558"/>
  </r>
  <r>
    <x v="26"/>
    <s v="2023-09-09T19:29:00.000Z"/>
    <n v="1.56"/>
    <n v="2.5"/>
    <s v="NCAAF"/>
    <d v="2023-09-09T19:29:00"/>
    <n v="1694287739.9999998"/>
    <n v="0.24102564102564095"/>
    <n v="0.63151282051282043"/>
  </r>
  <r>
    <x v="26"/>
    <s v="2023-09-09T19:29:00.000Z"/>
    <n v="1.52"/>
    <n v="2.5"/>
    <s v="NCAAF"/>
    <d v="2023-09-09T19:29:00"/>
    <n v="1694287739.9999998"/>
    <n v="0.25789473684210529"/>
    <n v="0.6399473684210526"/>
  </r>
  <r>
    <x v="27"/>
    <s v="2023-09-09T19:29:00.000Z"/>
    <n v="1.01"/>
    <n v="21"/>
    <s v="NCAAF"/>
    <d v="2023-09-09T19:29:00"/>
    <n v="1694287739.9999998"/>
    <n v="0.94247996228194242"/>
    <n v="0.98223998114097122"/>
  </r>
  <r>
    <x v="27"/>
    <s v="2023-09-09T19:29:00.000Z"/>
    <n v="1"/>
    <n v="41"/>
    <s v="NCAAF"/>
    <d v="2023-09-09T19:29:00"/>
    <n v="1694287739.9999998"/>
    <n v="0.97560975609756095"/>
    <n v="0.99880487804878049"/>
  </r>
  <r>
    <x v="28"/>
    <s v="2023-09-09T19:29:00.000Z"/>
    <n v="2.62"/>
    <n v="1.51"/>
    <s v="NCAAF"/>
    <d v="2023-09-09T19:29:00"/>
    <n v="1694287739.9999998"/>
    <n v="0.28057226631616206"/>
    <n v="0.65128613315808104"/>
  </r>
  <r>
    <x v="28"/>
    <s v="2023-09-09T19:29:00.000Z"/>
    <n v="2.65"/>
    <n v="1.51"/>
    <s v="NCAAF"/>
    <d v="2023-09-09T19:29:00"/>
    <n v="1694287739.9999998"/>
    <n v="0.28489316506310136"/>
    <n v="0.65344658253155075"/>
  </r>
  <r>
    <x v="28"/>
    <s v="2023-09-09T19:29:00.000Z"/>
    <n v="2.7"/>
    <n v="1.5"/>
    <s v="NCAAF"/>
    <d v="2023-09-09T19:29:00"/>
    <n v="1694287739.9999998"/>
    <n v="0.29629629629629628"/>
    <n v="0.65914814814814815"/>
  </r>
  <r>
    <x v="28"/>
    <s v="2023-09-09T19:29:00.000Z"/>
    <n v="2.7"/>
    <n v="1.49"/>
    <s v="NCAAF"/>
    <d v="2023-09-09T19:29:00"/>
    <n v="1694287739.9999998"/>
    <n v="0.30077056922694512"/>
    <n v="0.66138528461347257"/>
  </r>
  <r>
    <x v="28"/>
    <s v="2023-09-09T19:29:00.000Z"/>
    <n v="2.62"/>
    <n v="1.51"/>
    <s v="NCAAF"/>
    <d v="2023-09-09T19:29:00"/>
    <n v="1694287739.9999998"/>
    <n v="0.28057226631616206"/>
    <n v="0.65128613315808104"/>
  </r>
  <r>
    <x v="28"/>
    <s v="2023-09-09T19:29:00.000Z"/>
    <n v="2.5"/>
    <n v="1.53"/>
    <s v="NCAAF"/>
    <d v="2023-09-09T19:29:00"/>
    <n v="1694287739.9999998"/>
    <n v="0.25359477124183005"/>
    <n v="0.63779738562091504"/>
  </r>
  <r>
    <x v="28"/>
    <s v="2023-09-09T19:29:00.000Z"/>
    <n v="2.5"/>
    <n v="1.53"/>
    <s v="NCAAF"/>
    <d v="2023-09-09T19:29:00"/>
    <n v="1694287739.9999998"/>
    <n v="0.25359477124183005"/>
    <n v="0.63779738562091504"/>
  </r>
  <r>
    <x v="28"/>
    <s v="2023-09-09T19:29:00.000Z"/>
    <n v="2.63"/>
    <n v="1.53"/>
    <s v="NCAAF"/>
    <d v="2023-09-09T19:29:00"/>
    <n v="1694287739.9999998"/>
    <n v="0.27336663435970077"/>
    <n v="0.64768331717985039"/>
  </r>
  <r>
    <x v="28"/>
    <s v="2023-09-09T19:29:00.000Z"/>
    <n v="2.65"/>
    <n v="1.5"/>
    <s v="NCAAF"/>
    <d v="2023-09-09T19:29:00"/>
    <n v="1694287739.9999998"/>
    <n v="0.28930817610062887"/>
    <n v="0.65565408805031444"/>
  </r>
  <r>
    <x v="28"/>
    <s v="2023-09-09T19:29:00.000Z"/>
    <n v="2.7"/>
    <n v="1.51"/>
    <s v="NCAAF"/>
    <d v="2023-09-09T19:29:00"/>
    <n v="1694287739.9999998"/>
    <n v="0.29188128525876877"/>
    <n v="0.65694064262938445"/>
  </r>
  <r>
    <x v="28"/>
    <s v="2023-09-09T19:29:00.000Z"/>
    <n v="2.7"/>
    <n v="1.51"/>
    <s v="NCAAF"/>
    <d v="2023-09-09T19:29:00"/>
    <n v="1694287739.9999998"/>
    <n v="0.29188128525876877"/>
    <n v="0.65694064262938445"/>
  </r>
  <r>
    <x v="28"/>
    <s v="2023-09-09T19:29:00.000Z"/>
    <n v="2.64"/>
    <n v="1.49"/>
    <s v="NCAAF"/>
    <d v="2023-09-09T19:29:00"/>
    <n v="1694287739.9999998"/>
    <n v="0.29235306080943668"/>
    <n v="0.65717653040471835"/>
  </r>
  <r>
    <x v="28"/>
    <s v="2023-09-09T19:29:00.000Z"/>
    <n v="2.6"/>
    <n v="1.53"/>
    <s v="NCAAF"/>
    <d v="2023-09-09T19:29:00"/>
    <n v="1694287739.9999998"/>
    <n v="0.26897938662644549"/>
    <n v="0.64548969331322281"/>
  </r>
  <r>
    <x v="28"/>
    <s v="2023-09-09T19:29:00.000Z"/>
    <n v="2.6"/>
    <n v="1.53"/>
    <s v="NCAAF"/>
    <d v="2023-09-09T19:29:00"/>
    <n v="1694287739.9999998"/>
    <n v="0.26897938662644549"/>
    <n v="0.64548969331322281"/>
  </r>
  <r>
    <x v="28"/>
    <s v="2023-09-09T19:29:00.000Z"/>
    <n v="2.6"/>
    <n v="1.5"/>
    <s v="NCAAF"/>
    <d v="2023-09-09T19:29:00"/>
    <n v="1694287739.9999998"/>
    <n v="0.28205128205128205"/>
    <n v="0.65202564102564109"/>
  </r>
  <r>
    <x v="29"/>
    <s v="2023-09-09T19:29:00.000Z"/>
    <n v="1.32"/>
    <n v="3.45"/>
    <s v="NCAAF"/>
    <d v="2023-09-09T19:29:00"/>
    <n v="1694287739.9999998"/>
    <n v="0.46772068511198944"/>
    <n v="0.74486034255599476"/>
  </r>
  <r>
    <x v="29"/>
    <s v="2023-09-09T19:29:00.000Z"/>
    <n v="1.34"/>
    <n v="3.4"/>
    <s v="NCAAF"/>
    <d v="2023-09-09T19:29:00"/>
    <n v="1694287739.9999998"/>
    <n v="0.4521510096575943"/>
    <n v="0.73707550482879713"/>
  </r>
  <r>
    <x v="29"/>
    <s v="2023-09-09T19:29:00.000Z"/>
    <n v="1.34"/>
    <n v="3.35"/>
    <s v="NCAAF"/>
    <d v="2023-09-09T19:29:00"/>
    <n v="1694287739.9999998"/>
    <n v="0.44776119402985071"/>
    <n v="0.73488059701492536"/>
  </r>
  <r>
    <x v="29"/>
    <s v="2023-09-09T19:29:00.000Z"/>
    <n v="1.33"/>
    <n v="3.4"/>
    <s v="NCAAF"/>
    <d v="2023-09-09T19:29:00"/>
    <n v="1694287739.9999998"/>
    <n v="0.45776205218929672"/>
    <n v="0.73988102609464834"/>
  </r>
  <r>
    <x v="29"/>
    <s v="2023-09-09T19:29:00.000Z"/>
    <n v="1.35"/>
    <n v="3.25"/>
    <s v="NCAAF"/>
    <d v="2023-09-09T19:29:00"/>
    <n v="1694287739.9999998"/>
    <n v="0.43304843304843299"/>
    <n v="0.7275242165242165"/>
  </r>
  <r>
    <x v="29"/>
    <s v="2023-09-09T19:29:00.000Z"/>
    <n v="1.35"/>
    <n v="3.25"/>
    <s v="NCAAF"/>
    <d v="2023-09-09T19:29:00"/>
    <n v="1694287739.9999998"/>
    <n v="0.43304843304843299"/>
    <n v="0.7275242165242165"/>
  </r>
  <r>
    <x v="29"/>
    <s v="2023-09-09T19:29:00.000Z"/>
    <n v="1.37"/>
    <n v="3.14"/>
    <s v="NCAAF"/>
    <d v="2023-09-09T19:29:00"/>
    <n v="1694287739.9999998"/>
    <n v="0.41145566971965225"/>
    <n v="0.71672783485982616"/>
  </r>
  <r>
    <x v="29"/>
    <s v="2023-09-09T19:29:00.000Z"/>
    <n v="1.33"/>
    <n v="3.4"/>
    <s v="NCAAF"/>
    <d v="2023-09-09T19:29:00"/>
    <n v="1694287739.9999998"/>
    <n v="0.45776205218929672"/>
    <n v="0.73988102609464834"/>
  </r>
  <r>
    <x v="29"/>
    <s v="2023-09-09T19:29:00.000Z"/>
    <n v="1.34"/>
    <n v="3.45"/>
    <s v="NCAAF"/>
    <d v="2023-09-09T19:29:00"/>
    <n v="1694287739.9999998"/>
    <n v="0.45641358425264972"/>
    <n v="0.7392067921263249"/>
  </r>
  <r>
    <x v="29"/>
    <s v="2023-09-09T19:29:00.000Z"/>
    <n v="1.33"/>
    <n v="3.5"/>
    <s v="NCAAF"/>
    <d v="2023-09-09T19:29:00"/>
    <n v="1694287739.9999998"/>
    <n v="0.46616541353383456"/>
    <n v="0.74408270676691735"/>
  </r>
  <r>
    <x v="29"/>
    <s v="2023-09-09T19:29:00.000Z"/>
    <n v="1.33"/>
    <n v="3.4"/>
    <s v="NCAAF"/>
    <d v="2023-09-09T19:29:00"/>
    <n v="1694287739.9999998"/>
    <n v="0.45776205218929672"/>
    <n v="0.73988102609464834"/>
  </r>
  <r>
    <x v="29"/>
    <s v="2023-09-09T19:29:00.000Z"/>
    <n v="1.33"/>
    <n v="3.4"/>
    <s v="NCAAF"/>
    <d v="2023-09-09T19:29:00"/>
    <n v="1694287739.9999998"/>
    <n v="0.45776205218929672"/>
    <n v="0.73988102609464834"/>
  </r>
  <r>
    <x v="29"/>
    <s v="2023-09-09T19:29:00.000Z"/>
    <n v="1.33"/>
    <n v="3.35"/>
    <s v="NCAAF"/>
    <d v="2023-09-09T19:29:00"/>
    <n v="1694287739.9999998"/>
    <n v="0.45337223656155312"/>
    <n v="0.73768611828077657"/>
  </r>
  <r>
    <x v="30"/>
    <s v="2023-09-09T19:29:00.000Z"/>
    <n v="1.03"/>
    <n v="13"/>
    <s v="NCAAF"/>
    <d v="2023-09-09T19:29:00"/>
    <n v="1694287739.9999998"/>
    <n v="0.89395070948469013"/>
    <n v="0.95797535474234508"/>
  </r>
  <r>
    <x v="30"/>
    <s v="2023-09-09T19:29:00.000Z"/>
    <n v="1.05"/>
    <n v="10.5"/>
    <s v="NCAAF"/>
    <d v="2023-09-09T19:29:00"/>
    <n v="1694287739.9999998"/>
    <n v="0.8571428571428571"/>
    <n v="0.9395714285714285"/>
  </r>
  <r>
    <x v="30"/>
    <s v="2023-09-09T19:29:00.000Z"/>
    <n v="1.05"/>
    <n v="11.5"/>
    <s v="NCAAF"/>
    <d v="2023-09-09T19:29:00"/>
    <n v="1694287739.9999998"/>
    <n v="0.86542443064182195"/>
    <n v="0.94371221532091099"/>
  </r>
  <r>
    <x v="30"/>
    <s v="2023-09-09T19:29:00.000Z"/>
    <n v="1.06"/>
    <n v="11"/>
    <s v="NCAAF"/>
    <d v="2023-09-09T19:29:00"/>
    <n v="1694287739.9999998"/>
    <n v="0.8524871355060033"/>
    <n v="0.93724356775300166"/>
  </r>
  <r>
    <x v="30"/>
    <s v="2023-09-09T19:29:00.000Z"/>
    <n v="1.03"/>
    <n v="12.5"/>
    <s v="NCAAF"/>
    <d v="2023-09-09T19:29:00"/>
    <n v="1694287739.9999998"/>
    <n v="0.89087378640776704"/>
    <n v="0.95643689320388359"/>
  </r>
  <r>
    <x v="30"/>
    <s v="2023-09-09T19:29:00.000Z"/>
    <n v="1.03"/>
    <n v="12.5"/>
    <s v="NCAAF"/>
    <d v="2023-09-09T19:29:00"/>
    <n v="1694287739.9999998"/>
    <n v="0.89087378640776704"/>
    <n v="0.95643689320388359"/>
  </r>
  <r>
    <x v="30"/>
    <s v="2023-09-09T19:29:00.000Z"/>
    <n v="1.05"/>
    <n v="10.5"/>
    <s v="NCAAF"/>
    <d v="2023-09-09T19:29:00"/>
    <n v="1694287739.9999998"/>
    <n v="0.8571428571428571"/>
    <n v="0.9395714285714285"/>
  </r>
  <r>
    <x v="30"/>
    <s v="2023-09-09T19:29:00.000Z"/>
    <n v="1.04"/>
    <n v="12"/>
    <s v="NCAAF"/>
    <d v="2023-09-09T19:29:00"/>
    <n v="1694287739.9999998"/>
    <n v="0.87820512820512808"/>
    <n v="0.950102564102564"/>
  </r>
  <r>
    <x v="30"/>
    <s v="2023-09-09T19:29:00.000Z"/>
    <n v="1.05"/>
    <n v="11"/>
    <s v="NCAAF"/>
    <d v="2023-09-09T19:29:00"/>
    <n v="1694287739.9999998"/>
    <n v="0.86147186147186139"/>
    <n v="0.94173593073593076"/>
  </r>
  <r>
    <x v="30"/>
    <s v="2023-09-09T19:29:00.000Z"/>
    <n v="1.05"/>
    <n v="11"/>
    <s v="NCAAF"/>
    <d v="2023-09-09T19:29:00"/>
    <n v="1694287739.9999998"/>
    <n v="0.86147186147186139"/>
    <n v="0.94173593073593076"/>
  </r>
  <r>
    <x v="30"/>
    <s v="2023-09-09T19:29:00.000Z"/>
    <n v="1.06"/>
    <n v="11"/>
    <s v="NCAAF"/>
    <d v="2023-09-09T19:29:00"/>
    <n v="1694287739.9999998"/>
    <n v="0.8524871355060033"/>
    <n v="0.93724356775300166"/>
  </r>
  <r>
    <x v="30"/>
    <s v="2023-09-09T19:29:00.000Z"/>
    <n v="1.04"/>
    <n v="12"/>
    <s v="NCAAF"/>
    <d v="2023-09-09T19:29:00"/>
    <n v="1694287739.9999998"/>
    <n v="0.87820512820512808"/>
    <n v="0.950102564102564"/>
  </r>
  <r>
    <x v="31"/>
    <s v="2023-09-09T19:30:00.000Z"/>
    <n v="1.34"/>
    <n v="3.35"/>
    <s v="NCAAF"/>
    <d v="2023-09-09T19:30:00"/>
    <n v="1694287800"/>
    <n v="0.44776119402985071"/>
    <n v="0.73488059701492536"/>
  </r>
  <r>
    <x v="31"/>
    <s v="2023-09-09T19:30:00.000Z"/>
    <n v="1.34"/>
    <n v="3.35"/>
    <s v="NCAAF"/>
    <d v="2023-09-09T19:30:00"/>
    <n v="1694287800"/>
    <n v="0.44776119402985071"/>
    <n v="0.73488059701492536"/>
  </r>
  <r>
    <x v="31"/>
    <s v="2023-09-09T19:30:00.000Z"/>
    <n v="1.37"/>
    <n v="3.2"/>
    <s v="NCAAF"/>
    <d v="2023-09-09T19:30:00"/>
    <n v="1694287800"/>
    <n v="0.41742700729927007"/>
    <n v="0.71971350364963504"/>
  </r>
  <r>
    <x v="31"/>
    <s v="2023-09-09T19:30:00.000Z"/>
    <n v="1.38"/>
    <n v="3.1"/>
    <s v="NCAAF"/>
    <d v="2023-09-09T19:30:00"/>
    <n v="1694287800"/>
    <n v="0.40205703599813009"/>
    <n v="0.71202851799906508"/>
  </r>
  <r>
    <x v="31"/>
    <s v="2023-09-09T19:30:00.000Z"/>
    <n v="1.34"/>
    <n v="3.35"/>
    <s v="NCAAF"/>
    <d v="2023-09-09T19:30:00"/>
    <n v="1694287800"/>
    <n v="0.44776119402985071"/>
    <n v="0.73488059701492536"/>
  </r>
  <r>
    <x v="31"/>
    <s v="2023-09-09T19:30:00.000Z"/>
    <n v="1.37"/>
    <n v="3.2"/>
    <s v="NCAAF"/>
    <d v="2023-09-09T19:30:00"/>
    <n v="1694287800"/>
    <n v="0.41742700729927007"/>
    <n v="0.71971350364963504"/>
  </r>
  <r>
    <x v="31"/>
    <s v="2023-09-09T19:30:00.000Z"/>
    <n v="1.34"/>
    <n v="3.3"/>
    <s v="NCAAF"/>
    <d v="2023-09-09T19:30:00"/>
    <n v="1694287800"/>
    <n v="0.44323835368611481"/>
    <n v="0.73261917684305744"/>
  </r>
  <r>
    <x v="31"/>
    <s v="2023-09-09T19:30:00.000Z"/>
    <n v="1.36"/>
    <n v="3.2"/>
    <s v="NCAAF"/>
    <d v="2023-09-09T19:30:00"/>
    <n v="1694287800"/>
    <n v="0.42279411764705876"/>
    <n v="0.72239705882352934"/>
  </r>
  <r>
    <x v="31"/>
    <s v="2023-09-09T19:30:00.000Z"/>
    <n v="1.38"/>
    <n v="3.23"/>
    <s v="NCAAF"/>
    <d v="2023-09-09T19:30:00"/>
    <n v="1694287800"/>
    <n v="0.41504015793960614"/>
    <n v="0.71852007896980308"/>
  </r>
  <r>
    <x v="31"/>
    <s v="2023-09-09T19:30:00.000Z"/>
    <n v="1.38"/>
    <n v="3.25"/>
    <s v="NCAAF"/>
    <d v="2023-09-09T19:30:00"/>
    <n v="1694287800"/>
    <n v="0.41694537346711269"/>
    <n v="0.71947268673355635"/>
  </r>
  <r>
    <x v="31"/>
    <s v="2023-09-09T19:30:00.000Z"/>
    <n v="1.38"/>
    <n v="3.25"/>
    <s v="NCAAF"/>
    <d v="2023-09-09T19:30:00"/>
    <n v="1694287800"/>
    <n v="0.41694537346711269"/>
    <n v="0.71947268673355635"/>
  </r>
  <r>
    <x v="31"/>
    <s v="2023-09-09T19:30:00.000Z"/>
    <n v="1.36"/>
    <n v="3.3"/>
    <s v="NCAAF"/>
    <d v="2023-09-09T19:30:00"/>
    <n v="1694287800"/>
    <n v="0.43226381461675573"/>
    <n v="0.72713190730837785"/>
  </r>
  <r>
    <x v="31"/>
    <s v="2023-09-09T19:30:00.000Z"/>
    <n v="1.38"/>
    <n v="3.1"/>
    <s v="NCAAF"/>
    <d v="2023-09-09T19:30:00"/>
    <n v="1694287800"/>
    <n v="0.40205703599813009"/>
    <n v="0.71202851799906508"/>
  </r>
  <r>
    <x v="31"/>
    <s v="2023-09-09T19:30:00.000Z"/>
    <n v="1.36"/>
    <n v="3.25"/>
    <s v="NCAAF"/>
    <d v="2023-09-09T19:30:00"/>
    <n v="1694287800"/>
    <n v="0.42760180995475106"/>
    <n v="0.72480090497737559"/>
  </r>
  <r>
    <x v="32"/>
    <s v="2023-09-09T19:30:00.000Z"/>
    <n v="4.4000000000000004"/>
    <n v="1.22"/>
    <s v="NCAAF"/>
    <d v="2023-09-09T19:30:00"/>
    <n v="1694287800"/>
    <n v="0.59239940387481371"/>
    <n v="0.80719970193740687"/>
  </r>
  <r>
    <x v="32"/>
    <s v="2023-09-09T19:30:00.000Z"/>
    <n v="4.5999999999999996"/>
    <n v="1.21"/>
    <s v="NCAAF"/>
    <d v="2023-09-09T19:30:00"/>
    <n v="1694287800"/>
    <n v="0.60905497664390951"/>
    <n v="0.81552748832195476"/>
  </r>
  <r>
    <x v="32"/>
    <s v="2023-09-09T19:30:00.000Z"/>
    <n v="4.45"/>
    <n v="1.22"/>
    <s v="NCAAF"/>
    <d v="2023-09-09T19:30:00"/>
    <n v="1694287800"/>
    <n v="0.59495303002394551"/>
    <n v="0.80847651501197282"/>
  </r>
  <r>
    <x v="32"/>
    <s v="2023-09-09T19:30:00.000Z"/>
    <n v="4.3"/>
    <n v="1.24"/>
    <s v="NCAAF"/>
    <d v="2023-09-09T19:30:00"/>
    <n v="1694287800"/>
    <n v="0.57389347336834218"/>
    <n v="0.79794673668417104"/>
  </r>
  <r>
    <x v="32"/>
    <s v="2023-09-09T19:30:00.000Z"/>
    <n v="4.4000000000000004"/>
    <n v="1.22"/>
    <s v="NCAAF"/>
    <d v="2023-09-09T19:30:00"/>
    <n v="1694287800"/>
    <n v="0.59239940387481371"/>
    <n v="0.80719970193740687"/>
  </r>
  <r>
    <x v="32"/>
    <s v="2023-09-09T19:30:00.000Z"/>
    <n v="4.4000000000000004"/>
    <n v="1.22"/>
    <s v="NCAAF"/>
    <d v="2023-09-09T19:30:00"/>
    <n v="1694287800"/>
    <n v="0.59239940387481371"/>
    <n v="0.80719970193740687"/>
  </r>
  <r>
    <x v="32"/>
    <s v="2023-09-09T19:30:00.000Z"/>
    <n v="4.4000000000000004"/>
    <n v="1.22"/>
    <s v="NCAAF"/>
    <d v="2023-09-09T19:30:00"/>
    <n v="1694287800"/>
    <n v="0.59239940387481371"/>
    <n v="0.80719970193740687"/>
  </r>
  <r>
    <x v="32"/>
    <s v="2023-09-09T19:30:00.000Z"/>
    <n v="4.4000000000000004"/>
    <n v="1.24"/>
    <s v="NCAAF"/>
    <d v="2023-09-09T19:30:00"/>
    <n v="1694287800"/>
    <n v="0.57917888563049857"/>
    <n v="0.80058944281524935"/>
  </r>
  <r>
    <x v="32"/>
    <s v="2023-09-09T19:30:00.000Z"/>
    <n v="4.7"/>
    <n v="1.22"/>
    <s v="NCAAF"/>
    <d v="2023-09-09T19:30:00"/>
    <n v="1694287800"/>
    <n v="0.60690617370073252"/>
    <n v="0.81445308685036633"/>
  </r>
  <r>
    <x v="32"/>
    <s v="2023-09-09T19:30:00.000Z"/>
    <n v="4.7"/>
    <n v="1.22"/>
    <s v="NCAAF"/>
    <d v="2023-09-09T19:30:00"/>
    <n v="1694287800"/>
    <n v="0.60690617370073252"/>
    <n v="0.81445308685036633"/>
  </r>
  <r>
    <x v="32"/>
    <s v="2023-09-09T19:30:00.000Z"/>
    <n v="4.8"/>
    <n v="1.2"/>
    <s v="NCAAF"/>
    <d v="2023-09-09T19:30:00"/>
    <n v="1694287800"/>
    <n v="0.625"/>
    <n v="0.82350000000000001"/>
  </r>
  <r>
    <x v="32"/>
    <s v="2023-09-09T19:30:00.000Z"/>
    <n v="4.5"/>
    <n v="1.22"/>
    <s v="NCAAF"/>
    <d v="2023-09-09T19:30:00"/>
    <n v="1694287800"/>
    <n v="0.5974499089253188"/>
    <n v="0.80972495446265946"/>
  </r>
  <r>
    <x v="32"/>
    <s v="2023-09-09T19:30:00.000Z"/>
    <n v="4.9000000000000004"/>
    <n v="1.18"/>
    <s v="NCAAF"/>
    <d v="2023-09-09T19:30:00"/>
    <n v="1694287800"/>
    <n v="0.64337599446558291"/>
    <n v="0.83268799723279141"/>
  </r>
  <r>
    <x v="32"/>
    <s v="2023-09-09T19:30:00.000Z"/>
    <n v="4.5999999999999996"/>
    <n v="1.21"/>
    <s v="NCAAF"/>
    <d v="2023-09-09T19:30:00"/>
    <n v="1694287800"/>
    <n v="0.60905497664390951"/>
    <n v="0.81552748832195476"/>
  </r>
  <r>
    <x v="32"/>
    <s v="2023-09-09T19:30:00.000Z"/>
    <n v="4.5999999999999996"/>
    <n v="1.2"/>
    <s v="NCAAF"/>
    <d v="2023-09-09T19:30:00"/>
    <n v="1694287800"/>
    <n v="0.61594202898550732"/>
    <n v="0.81897101449275367"/>
  </r>
  <r>
    <x v="33"/>
    <s v="2023-09-09T20:00:00.000Z"/>
    <n v="2.35"/>
    <n v="1.65"/>
    <s v="NCAAF"/>
    <d v="2023-09-09T20:00:00"/>
    <n v="1694289600.0000002"/>
    <n v="0.18052869116698905"/>
    <n v="0.60126434558349451"/>
  </r>
  <r>
    <x v="33"/>
    <s v="2023-09-09T20:00:00.000Z"/>
    <n v="2.23"/>
    <n v="1.67"/>
    <s v="NCAAF"/>
    <d v="2023-09-09T20:00:00"/>
    <n v="1694289600.0000002"/>
    <n v="0.15037190193603828"/>
    <n v="0.58618595096801918"/>
  </r>
  <r>
    <x v="33"/>
    <s v="2023-09-09T20:00:00.000Z"/>
    <n v="2.23"/>
    <n v="1.67"/>
    <s v="NCAAF"/>
    <d v="2023-09-09T20:00:00"/>
    <n v="1694289600.0000002"/>
    <n v="0.15037190193603828"/>
    <n v="0.58618595096801918"/>
  </r>
  <r>
    <x v="33"/>
    <s v="2023-09-09T20:00:00.000Z"/>
    <n v="2.35"/>
    <n v="1.62"/>
    <s v="NCAAF"/>
    <d v="2023-09-09T20:00:00"/>
    <n v="1694289600.0000002"/>
    <n v="0.19175203572366689"/>
    <n v="0.60687601786183343"/>
  </r>
  <r>
    <x v="33"/>
    <s v="2023-09-09T20:00:00.000Z"/>
    <n v="2.2999999999999998"/>
    <n v="1.65"/>
    <s v="NCAAF"/>
    <d v="2023-09-09T20:00:00"/>
    <n v="1694289600.0000002"/>
    <n v="0.17127799736495386"/>
    <n v="0.59663899868247694"/>
  </r>
  <r>
    <x v="33"/>
    <s v="2023-09-09T20:00:00.000Z"/>
    <n v="2.2999999999999998"/>
    <n v="1.65"/>
    <s v="NCAAF"/>
    <d v="2023-09-09T20:00:00"/>
    <n v="1694289600.0000002"/>
    <n v="0.17127799736495386"/>
    <n v="0.59663899868247694"/>
  </r>
  <r>
    <x v="33"/>
    <s v="2023-09-09T20:00:00.000Z"/>
    <n v="2.2999999999999998"/>
    <n v="1.65"/>
    <s v="NCAAF"/>
    <d v="2023-09-09T20:00:00"/>
    <n v="1694289600.0000002"/>
    <n v="0.17127799736495386"/>
    <n v="0.59663899868247694"/>
  </r>
  <r>
    <x v="33"/>
    <s v="2023-09-09T20:00:00.000Z"/>
    <n v="2.29"/>
    <n v="1.63"/>
    <s v="NCAAF"/>
    <d v="2023-09-09T20:00:00"/>
    <n v="1694289600.0000002"/>
    <n v="0.17681570980791383"/>
    <n v="0.59940785490395698"/>
  </r>
  <r>
    <x v="33"/>
    <s v="2023-09-09T20:00:00.000Z"/>
    <n v="2.35"/>
    <n v="1.65"/>
    <s v="NCAAF"/>
    <d v="2023-09-09T20:00:00"/>
    <n v="1694289600.0000002"/>
    <n v="0.18052869116698905"/>
    <n v="0.60126434558349451"/>
  </r>
  <r>
    <x v="33"/>
    <s v="2023-09-09T20:00:00.000Z"/>
    <n v="2.35"/>
    <n v="1.64"/>
    <s v="NCAAF"/>
    <d v="2023-09-09T20:00:00"/>
    <n v="1694289600.0000002"/>
    <n v="0.18422418266735857"/>
    <n v="0.60311209133367927"/>
  </r>
  <r>
    <x v="33"/>
    <s v="2023-09-09T20:00:00.000Z"/>
    <n v="2.2799999999999998"/>
    <n v="1.67"/>
    <s v="NCAAF"/>
    <d v="2023-09-09T20:00:00"/>
    <n v="1694289600.0000002"/>
    <n v="0.16020590398151069"/>
    <n v="0.59110295199075535"/>
  </r>
  <r>
    <x v="33"/>
    <s v="2023-09-09T20:00:00.000Z"/>
    <n v="2.2999999999999998"/>
    <n v="1.67"/>
    <s v="NCAAF"/>
    <d v="2023-09-09T20:00:00"/>
    <n v="1694289600.0000002"/>
    <n v="0.16401978651392868"/>
    <n v="0.59300989325696429"/>
  </r>
  <r>
    <x v="33"/>
    <s v="2023-09-09T20:00:00.000Z"/>
    <n v="2.2999999999999998"/>
    <n v="1.67"/>
    <s v="NCAAF"/>
    <d v="2023-09-09T20:00:00"/>
    <n v="1694289600.0000002"/>
    <n v="0.16401978651392868"/>
    <n v="0.59300989325696429"/>
  </r>
  <r>
    <x v="33"/>
    <s v="2023-09-09T20:00:00.000Z"/>
    <n v="2.3199999999999998"/>
    <n v="1.62"/>
    <s v="NCAAF"/>
    <d v="2023-09-09T20:00:00"/>
    <n v="1694289600.0000002"/>
    <n v="0.1862494678586632"/>
    <n v="0.60412473392933164"/>
  </r>
  <r>
    <x v="33"/>
    <s v="2023-09-09T20:00:00.000Z"/>
    <n v="2.2999999999999998"/>
    <n v="1.62"/>
    <s v="NCAAF"/>
    <d v="2023-09-09T20:00:00"/>
    <n v="1694289600.0000002"/>
    <n v="0.1825013419216317"/>
    <n v="0.60225067096081586"/>
  </r>
  <r>
    <x v="34"/>
    <s v="2023-09-09T20:00:00.000Z"/>
    <n v="1.01"/>
    <n v="23"/>
    <s v="NCAAF"/>
    <d v="2023-09-09T20:00:00"/>
    <n v="1694289600.0000002"/>
    <n v="0.9466207490314249"/>
    <n v="0.98431037451571246"/>
  </r>
  <r>
    <x v="34"/>
    <s v="2023-09-09T20:00:00.000Z"/>
    <n v="1"/>
    <n v="41"/>
    <s v="NCAAF"/>
    <d v="2023-09-09T20:00:00"/>
    <n v="1694289600.0000002"/>
    <n v="0.97560975609756095"/>
    <n v="0.99880487804878049"/>
  </r>
  <r>
    <x v="34"/>
    <s v="2023-09-09T20:00:00.000Z"/>
    <n v="1"/>
    <n v="41"/>
    <s v="NCAAF"/>
    <d v="2023-09-09T20:00:00"/>
    <n v="1694289600.0000002"/>
    <n v="0.97560975609756095"/>
    <n v="0.99880487804878049"/>
  </r>
  <r>
    <x v="35"/>
    <s v="2023-09-09T20:59:00.000Z"/>
    <n v="21"/>
    <n v="1.01"/>
    <s v="NCAAF"/>
    <d v="2023-09-09T20:59:00"/>
    <n v="1694293139.9999998"/>
    <n v="0.94247996228194242"/>
    <n v="0.98223998114097122"/>
  </r>
  <r>
    <x v="35"/>
    <s v="2023-09-09T20:59:00.000Z"/>
    <n v="26"/>
    <n v="1.01"/>
    <s v="NCAAF"/>
    <d v="2023-09-09T20:59:00"/>
    <n v="1694293139.9999998"/>
    <n v="0.95163747143945165"/>
    <n v="0.98681873571972578"/>
  </r>
  <r>
    <x v="36"/>
    <s v="2023-09-09T21:14:00.000Z"/>
    <n v="7.25"/>
    <n v="1.1100000000000001"/>
    <s v="NCAAF"/>
    <d v="2023-09-09T21:14:00"/>
    <n v="1694294040.0000002"/>
    <n v="0.76296986641814213"/>
    <n v="0.89248493320907107"/>
  </r>
  <r>
    <x v="36"/>
    <s v="2023-09-09T21:14:00.000Z"/>
    <n v="9"/>
    <n v="1.07"/>
    <s v="NCAAF"/>
    <d v="2023-09-09T21:14:00"/>
    <n v="1694294040.0000002"/>
    <n v="0.82346832814122539"/>
    <n v="0.92273416407061271"/>
  </r>
  <r>
    <x v="36"/>
    <s v="2023-09-09T21:14:00.000Z"/>
    <n v="7"/>
    <n v="1.1100000000000001"/>
    <s v="NCAAF"/>
    <d v="2023-09-09T21:14:00"/>
    <n v="1694294040.0000002"/>
    <n v="0.75804375804375801"/>
    <n v="0.89002187902187901"/>
  </r>
  <r>
    <x v="36"/>
    <s v="2023-09-09T21:14:00.000Z"/>
    <n v="8"/>
    <n v="1.0900000000000001"/>
    <s v="NCAAF"/>
    <d v="2023-09-09T21:14:00"/>
    <n v="1694294040.0000002"/>
    <n v="0.7924311926605504"/>
    <n v="0.90721559633027526"/>
  </r>
  <r>
    <x v="36"/>
    <s v="2023-09-09T21:14:00.000Z"/>
    <n v="7.5"/>
    <n v="1.08"/>
    <s v="NCAAF"/>
    <d v="2023-09-09T21:14:00"/>
    <n v="1694294040.0000002"/>
    <n v="0.79259259259259252"/>
    <n v="0.90729629629629627"/>
  </r>
  <r>
    <x v="36"/>
    <s v="2023-09-09T21:14:00.000Z"/>
    <n v="7.5"/>
    <n v="1.08"/>
    <s v="NCAAF"/>
    <d v="2023-09-09T21:14:00"/>
    <n v="1694294040.0000002"/>
    <n v="0.79259259259259252"/>
    <n v="0.90729629629629627"/>
  </r>
  <r>
    <x v="36"/>
    <s v="2023-09-09T21:14:00.000Z"/>
    <n v="7"/>
    <n v="1.1100000000000001"/>
    <s v="NCAAF"/>
    <d v="2023-09-09T21:14:00"/>
    <n v="1694294040.0000002"/>
    <n v="0.75804375804375801"/>
    <n v="0.89002187902187901"/>
  </r>
  <r>
    <x v="36"/>
    <s v="2023-09-09T21:14:00.000Z"/>
    <n v="7.6"/>
    <n v="1.1000000000000001"/>
    <s v="NCAAF"/>
    <d v="2023-09-09T21:14:00"/>
    <n v="1694294040.0000002"/>
    <n v="0.77751196172248804"/>
    <n v="0.89975598086124409"/>
  </r>
  <r>
    <x v="36"/>
    <s v="2023-09-09T21:14:00.000Z"/>
    <n v="7.6"/>
    <n v="1.1000000000000001"/>
    <s v="NCAAF"/>
    <d v="2023-09-09T21:14:00"/>
    <n v="1694294040.0000002"/>
    <n v="0.77751196172248804"/>
    <n v="0.89975598086124409"/>
  </r>
  <r>
    <x v="36"/>
    <s v="2023-09-09T21:14:00.000Z"/>
    <n v="7"/>
    <n v="1.1100000000000001"/>
    <s v="NCAAF"/>
    <d v="2023-09-09T21:14:00"/>
    <n v="1694294040.0000002"/>
    <n v="0.75804375804375801"/>
    <n v="0.89002187902187901"/>
  </r>
  <r>
    <x v="36"/>
    <s v="2023-09-09T21:14:00.000Z"/>
    <n v="7"/>
    <n v="1.1100000000000001"/>
    <s v="NCAAF"/>
    <d v="2023-09-09T21:14:00"/>
    <n v="1694294040.0000002"/>
    <n v="0.75804375804375801"/>
    <n v="0.89002187902187901"/>
  </r>
  <r>
    <x v="36"/>
    <s v="2023-09-09T21:14:00.000Z"/>
    <n v="7"/>
    <n v="1.1000000000000001"/>
    <s v="NCAAF"/>
    <d v="2023-09-09T21:14:00"/>
    <n v="1694294040.0000002"/>
    <n v="0.76623376623376616"/>
    <n v="0.89411688311688309"/>
  </r>
  <r>
    <x v="36"/>
    <s v="2023-09-09T21:14:00.000Z"/>
    <n v="8"/>
    <n v="1.08"/>
    <s v="NCAAF"/>
    <d v="2023-09-09T21:14:00"/>
    <n v="1694294040.0000002"/>
    <n v="0.80092592592592582"/>
    <n v="0.91146296296296292"/>
  </r>
  <r>
    <x v="36"/>
    <s v="2023-09-09T21:14:00.000Z"/>
    <n v="8.25"/>
    <n v="1.0900000000000001"/>
    <s v="NCAAF"/>
    <d v="2023-09-09T21:14:00"/>
    <n v="1694294040.0000002"/>
    <n v="0.79621907144842918"/>
    <n v="0.9091095357242146"/>
  </r>
  <r>
    <x v="37"/>
    <s v="2023-09-09T21:59:00.000Z"/>
    <n v="1.1200000000000001"/>
    <n v="6.4"/>
    <s v="NCAAF"/>
    <d v="2023-09-09T21:59:00"/>
    <n v="1694296740.0000002"/>
    <n v="0.73660714285714279"/>
    <n v="0.87930357142857141"/>
  </r>
  <r>
    <x v="37"/>
    <s v="2023-09-09T21:59:00.000Z"/>
    <n v="1.1299999999999999"/>
    <n v="6"/>
    <s v="NCAAF"/>
    <d v="2023-09-09T21:59:00"/>
    <n v="1694296740.0000002"/>
    <n v="0.71828908554572279"/>
    <n v="0.87014454277286135"/>
  </r>
  <r>
    <x v="37"/>
    <s v="2023-09-09T21:59:00.000Z"/>
    <n v="1.1299999999999999"/>
    <n v="6"/>
    <s v="NCAAF"/>
    <d v="2023-09-09T21:59:00"/>
    <n v="1694296740.0000002"/>
    <n v="0.71828908554572279"/>
    <n v="0.87014454277286135"/>
  </r>
  <r>
    <x v="37"/>
    <s v="2023-09-09T21:59:00.000Z"/>
    <n v="1.1399999999999999"/>
    <n v="5.9"/>
    <s v="NCAAF"/>
    <d v="2023-09-09T21:59:00"/>
    <n v="1694296740.0000002"/>
    <n v="0.70770145703241161"/>
    <n v="0.86485072851620581"/>
  </r>
  <r>
    <x v="37"/>
    <s v="2023-09-09T21:59:00.000Z"/>
    <n v="1.1200000000000001"/>
    <n v="6.5"/>
    <s v="NCAAF"/>
    <d v="2023-09-09T21:59:00"/>
    <n v="1694296740.0000002"/>
    <n v="0.73901098901098894"/>
    <n v="0.88050549450549442"/>
  </r>
  <r>
    <x v="37"/>
    <s v="2023-09-09T21:59:00.000Z"/>
    <n v="1.1399999999999999"/>
    <n v="6"/>
    <s v="NCAAF"/>
    <d v="2023-09-09T21:59:00"/>
    <n v="1694296740.0000002"/>
    <n v="0.71052631578947378"/>
    <n v="0.86626315789473685"/>
  </r>
  <r>
    <x v="37"/>
    <s v="2023-09-09T21:59:00.000Z"/>
    <n v="1.1399999999999999"/>
    <n v="6.2"/>
    <s v="NCAAF"/>
    <d v="2023-09-09T21:59:00"/>
    <n v="1694296740.0000002"/>
    <n v="0.71590265987549528"/>
    <n v="0.8689513299377476"/>
  </r>
  <r>
    <x v="37"/>
    <s v="2023-09-09T21:59:00.000Z"/>
    <n v="1.1399999999999999"/>
    <n v="6.2"/>
    <s v="NCAAF"/>
    <d v="2023-09-09T21:59:00"/>
    <n v="1694296740.0000002"/>
    <n v="0.71590265987549528"/>
    <n v="0.8689513299377476"/>
  </r>
  <r>
    <x v="37"/>
    <s v="2023-09-09T21:59:00.000Z"/>
    <n v="1.1200000000000001"/>
    <n v="6.5"/>
    <s v="NCAAF"/>
    <d v="2023-09-09T21:59:00"/>
    <n v="1694296740.0000002"/>
    <n v="0.73901098901098894"/>
    <n v="0.88050549450549442"/>
  </r>
  <r>
    <x v="37"/>
    <s v="2023-09-09T21:59:00.000Z"/>
    <n v="1.1200000000000001"/>
    <n v="6.5"/>
    <s v="NCAAF"/>
    <d v="2023-09-09T21:59:00"/>
    <n v="1694296740.0000002"/>
    <n v="0.73901098901098894"/>
    <n v="0.88050549450549442"/>
  </r>
  <r>
    <x v="37"/>
    <s v="2023-09-09T21:59:00.000Z"/>
    <n v="1.1499999999999999"/>
    <n v="5.5"/>
    <s v="NCAAF"/>
    <d v="2023-09-09T21:59:00"/>
    <n v="1694296740.0000002"/>
    <n v="0.68774703557312256"/>
    <n v="0.85487351778656129"/>
  </r>
  <r>
    <x v="37"/>
    <s v="2023-09-09T21:59:00.000Z"/>
    <n v="1.1399999999999999"/>
    <n v="6"/>
    <s v="NCAAF"/>
    <d v="2023-09-09T21:59:00"/>
    <n v="1694296740.0000002"/>
    <n v="0.71052631578947378"/>
    <n v="0.86626315789473685"/>
  </r>
  <r>
    <x v="37"/>
    <s v="2023-09-09T21:59:00.000Z"/>
    <n v="1.17"/>
    <n v="5.25"/>
    <s v="NCAAF"/>
    <d v="2023-09-09T21:59:00"/>
    <n v="1694296740.0000002"/>
    <n v="0.66422466422466431"/>
    <n v="0.84311233211233216"/>
  </r>
  <r>
    <x v="38"/>
    <s v="2023-09-09T22:00:00.000Z"/>
    <n v="1.57"/>
    <n v="2.5"/>
    <s v="NCAAF"/>
    <d v="2023-09-09T22:00:00"/>
    <n v="1694296799.9999998"/>
    <n v="0.23694267515923562"/>
    <n v="0.62947133757961782"/>
  </r>
  <r>
    <x v="38"/>
    <s v="2023-09-09T22:00:00.000Z"/>
    <n v="1.51"/>
    <n v="2.64"/>
    <s v="NCAAF"/>
    <d v="2023-09-09T22:00:00"/>
    <n v="1694296799.9999998"/>
    <n v="0.28346377684126034"/>
    <n v="0.65273188842063012"/>
  </r>
  <r>
    <x v="38"/>
    <s v="2023-09-09T22:00:00.000Z"/>
    <n v="1.56"/>
    <n v="2.4500000000000002"/>
    <s v="NCAAF"/>
    <d v="2023-09-09T22:00:00"/>
    <n v="1694296799.9999998"/>
    <n v="0.23286237571951857"/>
    <n v="0.62743118785975927"/>
  </r>
  <r>
    <x v="38"/>
    <s v="2023-09-09T22:00:00.000Z"/>
    <n v="1.51"/>
    <n v="2.65"/>
    <s v="NCAAF"/>
    <d v="2023-09-09T22:00:00"/>
    <n v="1694296799.9999998"/>
    <n v="0.28489316506310136"/>
    <n v="0.65344658253155075"/>
  </r>
  <r>
    <x v="38"/>
    <s v="2023-09-09T22:00:00.000Z"/>
    <n v="1.56"/>
    <n v="2.4500000000000002"/>
    <s v="NCAAF"/>
    <d v="2023-09-09T22:00:00"/>
    <n v="1694296799.9999998"/>
    <n v="0.23286237571951857"/>
    <n v="0.62743118785975927"/>
  </r>
  <r>
    <x v="38"/>
    <s v="2023-09-09T22:00:00.000Z"/>
    <n v="1.56"/>
    <n v="2.5"/>
    <s v="NCAAF"/>
    <d v="2023-09-09T22:00:00"/>
    <n v="1694296799.9999998"/>
    <n v="0.24102564102564095"/>
    <n v="0.63151282051282043"/>
  </r>
  <r>
    <x v="38"/>
    <s v="2023-09-09T22:00:00.000Z"/>
    <n v="1.57"/>
    <n v="2.5499999999999998"/>
    <s v="NCAAF"/>
    <d v="2023-09-09T22:00:00"/>
    <n v="1694296799.9999998"/>
    <n v="0.24478581241413755"/>
    <n v="0.63339290620706878"/>
  </r>
  <r>
    <x v="38"/>
    <s v="2023-09-09T22:00:00.000Z"/>
    <n v="1.56"/>
    <n v="2.5"/>
    <s v="NCAAF"/>
    <d v="2023-09-09T22:00:00"/>
    <n v="1694296799.9999998"/>
    <n v="0.24102564102564095"/>
    <n v="0.63151282051282043"/>
  </r>
  <r>
    <x v="38"/>
    <s v="2023-09-09T22:00:00.000Z"/>
    <n v="1.5"/>
    <n v="2.7"/>
    <s v="NCAAF"/>
    <d v="2023-09-09T22:00:00"/>
    <n v="1694296799.9999998"/>
    <n v="0.29629629629629628"/>
    <n v="0.65914814814814815"/>
  </r>
  <r>
    <x v="38"/>
    <s v="2023-09-09T22:00:00.000Z"/>
    <n v="1.49"/>
    <n v="2.65"/>
    <s v="NCAAF"/>
    <d v="2023-09-09T22:00:00"/>
    <n v="1694296799.9999998"/>
    <n v="0.2937824490312777"/>
    <n v="0.65789122451563886"/>
  </r>
  <r>
    <x v="38"/>
    <s v="2023-09-09T22:00:00.000Z"/>
    <n v="1.53"/>
    <n v="2.6"/>
    <s v="NCAAF"/>
    <d v="2023-09-09T22:00:00"/>
    <n v="1694296799.9999998"/>
    <n v="0.26897938662644549"/>
    <n v="0.64548969331322281"/>
  </r>
  <r>
    <x v="38"/>
    <s v="2023-09-09T22:00:00.000Z"/>
    <n v="1.48"/>
    <n v="2.72"/>
    <s v="NCAAF"/>
    <d v="2023-09-09T22:00:00"/>
    <n v="1694296799.9999998"/>
    <n v="0.30802861685214628"/>
    <n v="0.66501430842607312"/>
  </r>
  <r>
    <x v="39"/>
    <s v="2023-09-09T22:00:00.000Z"/>
    <n v="1.24"/>
    <n v="4.25"/>
    <s v="NCAAF"/>
    <d v="2023-09-09T22:00:00"/>
    <n v="1694296799.9999998"/>
    <n v="0.5711574952561671"/>
    <n v="0.79657874762808356"/>
  </r>
  <r>
    <x v="39"/>
    <s v="2023-09-09T22:00:00.000Z"/>
    <n v="1.24"/>
    <n v="4.2"/>
    <s v="NCAAF"/>
    <d v="2023-09-09T22:00:00"/>
    <n v="1694296799.9999998"/>
    <n v="0.56835637480798784"/>
    <n v="0.79517818740399393"/>
  </r>
  <r>
    <x v="39"/>
    <s v="2023-09-09T22:00:00.000Z"/>
    <n v="1.23"/>
    <n v="4.4000000000000004"/>
    <s v="MMA"/>
    <d v="2023-09-09T22:00:00"/>
    <n v="1694296799.9999998"/>
    <n v="0.5857354028085735"/>
    <n v="0.80386770140428676"/>
  </r>
  <r>
    <x v="39"/>
    <s v="2023-09-09T22:00:00.000Z"/>
    <n v="1.25"/>
    <n v="4.0999999999999996"/>
    <s v="MMA"/>
    <d v="2023-09-09T22:00:00"/>
    <n v="1694296799.9999998"/>
    <n v="0.55609756097560981"/>
    <n v="0.78904878048780491"/>
  </r>
  <r>
    <x v="39"/>
    <s v="2023-09-09T22:00:00.000Z"/>
    <n v="1.22"/>
    <n v="4.4000000000000004"/>
    <s v="MMA"/>
    <d v="2023-09-09T22:00:00"/>
    <n v="1694296799.9999998"/>
    <n v="0.59239940387481371"/>
    <n v="0.80719970193740687"/>
  </r>
  <r>
    <x v="39"/>
    <s v="2023-09-09T22:00:00.000Z"/>
    <n v="1.25"/>
    <n v="4.0999999999999996"/>
    <s v="MMA"/>
    <d v="2023-09-09T22:00:00"/>
    <n v="1694296799.9999998"/>
    <n v="0.55609756097560981"/>
    <n v="0.78904878048780491"/>
  </r>
  <r>
    <x v="39"/>
    <s v="2023-09-09T22:00:00.000Z"/>
    <n v="1.24"/>
    <n v="4.3"/>
    <s v="MMA"/>
    <d v="2023-09-09T22:00:00"/>
    <n v="1694296799.9999998"/>
    <n v="0.57389347336834218"/>
    <n v="0.79794673668417104"/>
  </r>
  <r>
    <x v="39"/>
    <s v="2023-09-09T22:00:00.000Z"/>
    <n v="1.24"/>
    <n v="4.3"/>
    <s v="MMA"/>
    <d v="2023-09-09T22:00:00"/>
    <n v="1694296799.9999998"/>
    <n v="0.57389347336834218"/>
    <n v="0.79794673668417104"/>
  </r>
  <r>
    <x v="39"/>
    <s v="2023-09-09T22:00:00.000Z"/>
    <n v="1.24"/>
    <n v="4.4000000000000004"/>
    <s v="MMA"/>
    <d v="2023-09-09T22:00:00"/>
    <n v="1694296799.9999998"/>
    <n v="0.57917888563049857"/>
    <n v="0.80058944281524935"/>
  </r>
  <r>
    <x v="39"/>
    <s v="2023-09-09T22:00:00.000Z"/>
    <n v="1.25"/>
    <n v="4"/>
    <s v="MMA"/>
    <d v="2023-09-09T22:00:00"/>
    <n v="1694296799.9999998"/>
    <n v="0.55000000000000004"/>
    <n v="0.78600000000000003"/>
  </r>
  <r>
    <x v="39"/>
    <s v="2023-09-09T22:00:00.000Z"/>
    <n v="1.23"/>
    <n v="4.2"/>
    <s v="MMA"/>
    <d v="2023-09-09T22:00:00"/>
    <n v="1694296799.9999998"/>
    <n v="0.57491289198606266"/>
    <n v="0.79845644599303134"/>
  </r>
  <r>
    <x v="39"/>
    <s v="2023-09-09T22:00:00.000Z"/>
    <n v="1.25"/>
    <n v="4.0999999999999996"/>
    <s v="MMA"/>
    <d v="2023-09-09T22:00:00"/>
    <n v="1694296799.9999998"/>
    <n v="0.55609756097560981"/>
    <n v="0.78904878048780491"/>
  </r>
  <r>
    <x v="39"/>
    <s v="2023-09-09T22:00:00.000Z"/>
    <n v="1.22"/>
    <n v="4.4000000000000004"/>
    <s v="MMA"/>
    <d v="2023-09-09T22:00:00"/>
    <n v="1694296799.9999998"/>
    <n v="0.59239940387481371"/>
    <n v="0.80719970193740687"/>
  </r>
  <r>
    <x v="39"/>
    <s v="2023-09-09T22:00:00.000Z"/>
    <n v="1.25"/>
    <n v="4"/>
    <s v="MMA"/>
    <d v="2023-09-09T22:00:00"/>
    <n v="1694296799.9999998"/>
    <n v="0.55000000000000004"/>
    <n v="0.78600000000000003"/>
  </r>
  <r>
    <x v="40"/>
    <s v="2023-09-09T22:00:00.000Z"/>
    <n v="1.34"/>
    <n v="3.4"/>
    <s v="MMA"/>
    <d v="2023-09-09T22:00:00"/>
    <n v="1694296799.9999998"/>
    <n v="0.4521510096575943"/>
    <n v="0.73707550482879713"/>
  </r>
  <r>
    <x v="40"/>
    <s v="2023-09-09T22:00:00.000Z"/>
    <n v="1.35"/>
    <n v="3.25"/>
    <s v="MMA"/>
    <d v="2023-09-09T22:00:00"/>
    <n v="1694296799.9999998"/>
    <n v="0.43304843304843299"/>
    <n v="0.7275242165242165"/>
  </r>
  <r>
    <x v="40"/>
    <s v="2023-09-09T22:00:00.000Z"/>
    <n v="1.36"/>
    <n v="3.3"/>
    <s v="MMA"/>
    <d v="2023-09-09T22:00:00"/>
    <n v="1694296799.9999998"/>
    <n v="0.43226381461675573"/>
    <n v="0.72713190730837785"/>
  </r>
  <r>
    <x v="40"/>
    <s v="2023-09-09T22:00:00.000Z"/>
    <n v="1.35"/>
    <n v="3.25"/>
    <s v="MMA"/>
    <d v="2023-09-09T22:00:00"/>
    <n v="1694296799.9999998"/>
    <n v="0.43304843304843299"/>
    <n v="0.7275242165242165"/>
  </r>
  <r>
    <x v="40"/>
    <s v="2023-09-09T22:00:00.000Z"/>
    <n v="1.34"/>
    <n v="3.35"/>
    <s v="MMA"/>
    <d v="2023-09-09T22:00:00"/>
    <n v="1694296799.9999998"/>
    <n v="0.44776119402985071"/>
    <n v="0.73488059701492536"/>
  </r>
  <r>
    <x v="40"/>
    <s v="2023-09-09T22:00:00.000Z"/>
    <n v="1.36"/>
    <n v="3.3"/>
    <s v="MMA"/>
    <d v="2023-09-09T22:00:00"/>
    <n v="1694296799.9999998"/>
    <n v="0.43226381461675573"/>
    <n v="0.72713190730837785"/>
  </r>
  <r>
    <x v="40"/>
    <s v="2023-09-09T22:00:00.000Z"/>
    <n v="1.36"/>
    <n v="3.35"/>
    <s v="MMA"/>
    <d v="2023-09-09T22:00:00"/>
    <n v="1694296799.9999998"/>
    <n v="0.43678665496049163"/>
    <n v="0.72939332748024577"/>
  </r>
  <r>
    <x v="40"/>
    <s v="2023-09-09T22:00:00.000Z"/>
    <n v="1.36"/>
    <n v="3.35"/>
    <s v="MMA"/>
    <d v="2023-09-09T22:00:00"/>
    <n v="1694296799.9999998"/>
    <n v="0.43678665496049163"/>
    <n v="0.72939332748024577"/>
  </r>
  <r>
    <x v="40"/>
    <s v="2023-09-09T22:00:00.000Z"/>
    <n v="1.36"/>
    <n v="3.3"/>
    <s v="MMA"/>
    <d v="2023-09-09T22:00:00"/>
    <n v="1694296799.9999998"/>
    <n v="0.43226381461675573"/>
    <n v="0.72713190730837785"/>
  </r>
  <r>
    <x v="40"/>
    <s v="2023-09-09T22:00:00.000Z"/>
    <n v="1.36"/>
    <n v="3.25"/>
    <s v="MMA"/>
    <d v="2023-09-09T22:00:00"/>
    <n v="1694296799.9999998"/>
    <n v="0.42760180995475106"/>
    <n v="0.72480090497737559"/>
  </r>
  <r>
    <x v="40"/>
    <s v="2023-09-09T22:00:00.000Z"/>
    <n v="1.36"/>
    <n v="3.18"/>
    <s v="MMA"/>
    <d v="2023-09-09T22:00:00"/>
    <n v="1694296799.9999998"/>
    <n v="0.42082870884202733"/>
    <n v="0.72141435442101365"/>
  </r>
  <r>
    <x v="40"/>
    <s v="2023-09-09T22:00:00.000Z"/>
    <n v="1.33"/>
    <n v="3.4"/>
    <s v="MMA"/>
    <d v="2023-09-09T22:00:00"/>
    <n v="1694296799.9999998"/>
    <n v="0.45776205218929672"/>
    <n v="0.73988102609464834"/>
  </r>
  <r>
    <x v="40"/>
    <s v="2023-09-09T22:00:00.000Z"/>
    <n v="1.35"/>
    <n v="3.3"/>
    <s v="MMA"/>
    <d v="2023-09-09T22:00:00"/>
    <n v="1694296799.9999998"/>
    <n v="0.43771043771043766"/>
    <n v="0.72985521885521887"/>
  </r>
  <r>
    <x v="40"/>
    <s v="2023-09-09T22:00:00.000Z"/>
    <n v="1.35"/>
    <n v="3.25"/>
    <s v="MMA"/>
    <d v="2023-09-09T22:00:00"/>
    <n v="1694296799.9999998"/>
    <n v="0.43304843304843299"/>
    <n v="0.7275242165242165"/>
  </r>
  <r>
    <x v="41"/>
    <s v="2023-09-09T22:00:00.000Z"/>
    <n v="1.41"/>
    <n v="2.95"/>
    <s v="MMA"/>
    <d v="2023-09-09T22:00:00"/>
    <n v="1694296799.9999998"/>
    <n v="0.37023680730857078"/>
    <n v="0.69611840365428534"/>
  </r>
  <r>
    <x v="41"/>
    <s v="2023-09-09T22:00:00.000Z"/>
    <n v="1.42"/>
    <n v="2.96"/>
    <s v="MMA"/>
    <d v="2023-09-09T22:00:00"/>
    <n v="1694296799.9999998"/>
    <n v="0.36638751427483829"/>
    <n v="0.69419375713741915"/>
  </r>
  <r>
    <x v="41"/>
    <s v="2023-09-09T22:00:00.000Z"/>
    <n v="1.41"/>
    <n v="2.95"/>
    <s v="MMA"/>
    <d v="2023-09-09T22:00:00"/>
    <n v="1694296799.9999998"/>
    <n v="0.37023680730857078"/>
    <n v="0.69611840365428534"/>
  </r>
  <r>
    <x v="41"/>
    <s v="2023-09-09T22:00:00.000Z"/>
    <n v="1.44"/>
    <n v="2.85"/>
    <s v="MMA"/>
    <d v="2023-09-09T22:00:00"/>
    <n v="1694296799.9999998"/>
    <n v="0.3435672514619883"/>
    <n v="0.68278362573099416"/>
  </r>
  <r>
    <x v="41"/>
    <s v="2023-09-09T22:00:00.000Z"/>
    <n v="1.44"/>
    <n v="2.95"/>
    <s v="MMA"/>
    <d v="2023-09-09T22:00:00"/>
    <n v="1694296799.9999998"/>
    <n v="0.35546139359698681"/>
    <n v="0.68873069679849341"/>
  </r>
  <r>
    <x v="41"/>
    <s v="2023-09-09T22:00:00.000Z"/>
    <n v="1.44"/>
    <n v="2.95"/>
    <s v="MMA"/>
    <d v="2023-09-09T22:00:00"/>
    <n v="1694296799.9999998"/>
    <n v="0.35546139359698681"/>
    <n v="0.68873069679849341"/>
  </r>
  <r>
    <x v="41"/>
    <s v="2023-09-09T22:00:00.000Z"/>
    <n v="1.42"/>
    <n v="3"/>
    <s v="MMA"/>
    <d v="2023-09-09T22:00:00"/>
    <n v="1694296799.9999998"/>
    <n v="0.3708920187793428"/>
    <n v="0.69644600938967138"/>
  </r>
  <r>
    <x v="41"/>
    <s v="2023-09-09T22:00:00.000Z"/>
    <n v="1.42"/>
    <n v="2.9"/>
    <s v="MMA"/>
    <d v="2023-09-09T22:00:00"/>
    <n v="1694296799.9999998"/>
    <n v="0.35939776590577954"/>
    <n v="0.69069888295288973"/>
  </r>
  <r>
    <x v="41"/>
    <s v="2023-09-09T22:00:00.000Z"/>
    <n v="1.4"/>
    <n v="2.97"/>
    <s v="MMA"/>
    <d v="2023-09-09T22:00:00"/>
    <n v="1694296799.9999998"/>
    <n v="0.37758537758537764"/>
    <n v="0.69979268879268886"/>
  </r>
  <r>
    <x v="41"/>
    <s v="2023-09-09T22:00:00.000Z"/>
    <n v="1.4"/>
    <n v="3"/>
    <s v="MMA"/>
    <d v="2023-09-09T22:00:00"/>
    <n v="1694296799.9999998"/>
    <n v="0.38095238095238099"/>
    <n v="0.70147619047619048"/>
  </r>
  <r>
    <x v="41"/>
    <s v="2023-09-09T22:00:00.000Z"/>
    <n v="1.43"/>
    <n v="2.9"/>
    <s v="MMA"/>
    <d v="2023-09-09T22:00:00"/>
    <n v="1694296799.9999998"/>
    <n v="0.35447311309380281"/>
    <n v="0.68823655654690141"/>
  </r>
  <r>
    <x v="41"/>
    <s v="2023-09-09T22:00:00.000Z"/>
    <n v="1.45"/>
    <n v="2.8"/>
    <s v="MMA"/>
    <d v="2023-09-09T22:00:00"/>
    <n v="1694296799.9999998"/>
    <n v="0.332512315270936"/>
    <n v="0.67725615763546798"/>
  </r>
  <r>
    <x v="42"/>
    <s v="2023-09-09T22:29:00.000Z"/>
    <n v="3.3"/>
    <n v="1.35"/>
    <s v="MMA"/>
    <d v="2023-09-09T22:29:00"/>
    <n v="1694298539.9999998"/>
    <n v="0.43771043771043766"/>
    <n v="0.72985521885521887"/>
  </r>
  <r>
    <x v="42"/>
    <s v="2023-09-09T22:29:00.000Z"/>
    <n v="3.4"/>
    <n v="1.34"/>
    <s v="MMA"/>
    <d v="2023-09-09T22:29:00"/>
    <n v="1694298539.9999998"/>
    <n v="0.4521510096575943"/>
    <n v="0.73707550482879713"/>
  </r>
  <r>
    <x v="42"/>
    <s v="2023-09-09T22:29:00.000Z"/>
    <n v="3.4"/>
    <n v="1.34"/>
    <s v="MMA"/>
    <d v="2023-09-09T22:29:00"/>
    <n v="1694298539.9999998"/>
    <n v="0.4521510096575943"/>
    <n v="0.73707550482879713"/>
  </r>
  <r>
    <x v="42"/>
    <s v="2023-09-09T22:29:00.000Z"/>
    <n v="3.4"/>
    <n v="1.33"/>
    <s v="MMA"/>
    <d v="2023-09-09T22:29:00"/>
    <n v="1694298539.9999998"/>
    <n v="0.45776205218929672"/>
    <n v="0.73988102609464834"/>
  </r>
  <r>
    <x v="42"/>
    <s v="2023-09-09T22:29:00.000Z"/>
    <n v="3.35"/>
    <n v="1.35"/>
    <s v="MMA"/>
    <d v="2023-09-09T22:29:00"/>
    <n v="1694298539.9999998"/>
    <n v="0.44223327805417356"/>
    <n v="0.73211663902708679"/>
  </r>
  <r>
    <x v="42"/>
    <s v="2023-09-09T22:29:00.000Z"/>
    <n v="3.4"/>
    <n v="1.33"/>
    <s v="MMA"/>
    <d v="2023-09-09T22:29:00"/>
    <n v="1694298539.9999998"/>
    <n v="0.45776205218929672"/>
    <n v="0.73988102609464834"/>
  </r>
  <r>
    <x v="42"/>
    <s v="2023-09-09T22:29:00.000Z"/>
    <n v="3.45"/>
    <n v="1.34"/>
    <s v="MMA"/>
    <d v="2023-09-09T22:29:00"/>
    <n v="1694298539.9999998"/>
    <n v="0.45641358425264972"/>
    <n v="0.7392067921263249"/>
  </r>
  <r>
    <x v="42"/>
    <s v="2023-09-09T22:29:00.000Z"/>
    <n v="3.45"/>
    <n v="1.34"/>
    <s v="MMA"/>
    <d v="2023-09-09T22:29:00"/>
    <n v="1694298539.9999998"/>
    <n v="0.45641358425264972"/>
    <n v="0.7392067921263249"/>
  </r>
  <r>
    <x v="42"/>
    <s v="2023-09-09T22:29:00.000Z"/>
    <n v="3.45"/>
    <n v="1.32"/>
    <s v="MMA"/>
    <d v="2023-09-09T22:29:00"/>
    <n v="1694298539.9999998"/>
    <n v="0.46772068511198944"/>
    <n v="0.74486034255599476"/>
  </r>
  <r>
    <x v="42"/>
    <s v="2023-09-09T22:29:00.000Z"/>
    <n v="3.45"/>
    <n v="1.32"/>
    <s v="MMA"/>
    <d v="2023-09-09T22:29:00"/>
    <n v="1694298539.9999998"/>
    <n v="0.46772068511198944"/>
    <n v="0.74486034255599476"/>
  </r>
  <r>
    <x v="42"/>
    <s v="2023-09-09T22:29:00.000Z"/>
    <n v="3.4"/>
    <n v="1.34"/>
    <s v="MMA"/>
    <d v="2023-09-09T22:29:00"/>
    <n v="1694298539.9999998"/>
    <n v="0.4521510096575943"/>
    <n v="0.73707550482879713"/>
  </r>
  <r>
    <x v="42"/>
    <s v="2023-09-09T22:29:00.000Z"/>
    <n v="3.35"/>
    <n v="1.34"/>
    <s v="MMA"/>
    <d v="2023-09-09T22:29:00"/>
    <n v="1694298539.9999998"/>
    <n v="0.44776119402985071"/>
    <n v="0.73488059701492536"/>
  </r>
  <r>
    <x v="42"/>
    <s v="2023-09-09T22:29:00.000Z"/>
    <n v="3.44"/>
    <n v="1.32"/>
    <s v="MMA"/>
    <d v="2023-09-09T22:29:00"/>
    <n v="1694298539.9999998"/>
    <n v="0.4668780831571529"/>
    <n v="0.74443904157857643"/>
  </r>
  <r>
    <x v="42"/>
    <s v="2023-09-09T22:29:00.000Z"/>
    <n v="3.25"/>
    <n v="1.35"/>
    <s v="MMA"/>
    <d v="2023-09-09T22:29:00"/>
    <n v="1694298539.9999998"/>
    <n v="0.43304843304843299"/>
    <n v="0.7275242165242165"/>
  </r>
  <r>
    <x v="43"/>
    <s v="2023-09-09T22:30:00.000Z"/>
    <n v="4.5999999999999996"/>
    <n v="1.21"/>
    <s v="MMA"/>
    <d v="2023-09-09T22:30:00"/>
    <n v="1694298600"/>
    <n v="0.60905497664390951"/>
    <n v="0.81552748832195476"/>
  </r>
  <r>
    <x v="43"/>
    <s v="2023-09-09T22:30:00.000Z"/>
    <n v="4.8"/>
    <n v="1.2"/>
    <s v="MMA"/>
    <d v="2023-09-09T22:30:00"/>
    <n v="1694298600"/>
    <n v="0.625"/>
    <n v="0.82350000000000001"/>
  </r>
  <r>
    <x v="43"/>
    <s v="2023-09-09T22:30:00.000Z"/>
    <n v="4.45"/>
    <n v="1.22"/>
    <s v="MMA"/>
    <d v="2023-09-09T22:30:00"/>
    <n v="1694298600"/>
    <n v="0.59495303002394551"/>
    <n v="0.80847651501197282"/>
  </r>
  <r>
    <x v="43"/>
    <s v="2023-09-09T22:30:00.000Z"/>
    <n v="5"/>
    <n v="1.18"/>
    <s v="MMA"/>
    <d v="2023-09-09T22:30:00"/>
    <n v="1694298600"/>
    <n v="0.64745762711864407"/>
    <n v="0.83472881355932205"/>
  </r>
  <r>
    <x v="43"/>
    <s v="2023-09-09T22:30:00.000Z"/>
    <n v="4.7"/>
    <n v="1.2"/>
    <s v="MMA"/>
    <d v="2023-09-09T22:30:00"/>
    <n v="1694298600"/>
    <n v="0.62056737588652489"/>
    <n v="0.82128368794326245"/>
  </r>
  <r>
    <x v="43"/>
    <s v="2023-09-09T22:30:00.000Z"/>
    <n v="5"/>
    <n v="1.18"/>
    <s v="MMA"/>
    <d v="2023-09-09T22:30:00"/>
    <n v="1694298600"/>
    <n v="0.64745762711864407"/>
    <n v="0.83472881355932205"/>
  </r>
  <r>
    <x v="43"/>
    <s v="2023-09-09T22:30:00.000Z"/>
    <n v="4.7"/>
    <n v="1.22"/>
    <s v="MMA"/>
    <d v="2023-09-09T22:30:00"/>
    <n v="1694298600"/>
    <n v="0.60690617370073252"/>
    <n v="0.81445308685036633"/>
  </r>
  <r>
    <x v="43"/>
    <s v="2023-09-09T22:30:00.000Z"/>
    <n v="4.7"/>
    <n v="1.22"/>
    <s v="MMA"/>
    <d v="2023-09-09T22:30:00"/>
    <n v="1694298600"/>
    <n v="0.60690617370073252"/>
    <n v="0.81445308685036633"/>
  </r>
  <r>
    <x v="43"/>
    <s v="2023-09-09T22:30:00.000Z"/>
    <n v="5"/>
    <n v="1.18"/>
    <s v="MMA"/>
    <d v="2023-09-09T22:30:00"/>
    <n v="1694298600"/>
    <n v="0.64745762711864407"/>
    <n v="0.83472881355932205"/>
  </r>
  <r>
    <x v="43"/>
    <s v="2023-09-09T22:30:00.000Z"/>
    <n v="4.5"/>
    <n v="1.22"/>
    <s v="MMA"/>
    <d v="2023-09-09T22:30:00"/>
    <n v="1694298600"/>
    <n v="0.5974499089253188"/>
    <n v="0.80972495446265946"/>
  </r>
  <r>
    <x v="43"/>
    <s v="2023-09-09T22:30:00.000Z"/>
    <n v="4.8"/>
    <n v="1.19"/>
    <s v="MMA"/>
    <d v="2023-09-09T22:30:00"/>
    <n v="1694298600"/>
    <n v="0.63200280112044815"/>
    <n v="0.82700140056022409"/>
  </r>
  <r>
    <x v="43"/>
    <s v="2023-09-09T22:30:00.000Z"/>
    <n v="4.75"/>
    <n v="1.2"/>
    <s v="MMA"/>
    <d v="2023-09-09T22:30:00"/>
    <n v="1694298600"/>
    <n v="0.6228070175438597"/>
    <n v="0.82240350877192991"/>
  </r>
  <r>
    <x v="43"/>
    <s v="2023-09-09T22:30:00.000Z"/>
    <n v="5.2"/>
    <n v="1.18"/>
    <s v="MMA"/>
    <d v="2023-09-09T22:30:00"/>
    <n v="1694298600"/>
    <n v="0.65514993481095185"/>
    <n v="0.83857496740547588"/>
  </r>
  <r>
    <x v="43"/>
    <s v="2023-09-09T22:30:00.000Z"/>
    <n v="4.5999999999999996"/>
    <n v="1.2"/>
    <s v="MMA"/>
    <d v="2023-09-09T22:30:00"/>
    <n v="1694298600"/>
    <n v="0.61594202898550732"/>
    <n v="0.81897101449275367"/>
  </r>
  <r>
    <x v="44"/>
    <s v="2023-09-09T22:59:00.000Z"/>
    <n v="1.33"/>
    <n v="3.3"/>
    <s v="MMA"/>
    <d v="2023-09-09T22:59:00"/>
    <n v="1694300340"/>
    <n v="0.44884939621781722"/>
    <n v="0.73542469810890865"/>
  </r>
  <r>
    <x v="44"/>
    <s v="2023-09-09T22:59:00.000Z"/>
    <n v="1.36"/>
    <n v="3.25"/>
    <s v="MMA"/>
    <d v="2023-09-09T22:59:00"/>
    <n v="1694300340"/>
    <n v="0.42760180995475106"/>
    <n v="0.72480090497737559"/>
  </r>
  <r>
    <x v="44"/>
    <s v="2023-09-09T22:59:00.000Z"/>
    <n v="1.34"/>
    <n v="3.3"/>
    <s v="MMA"/>
    <d v="2023-09-09T22:59:00"/>
    <n v="1694300340"/>
    <n v="0.44323835368611481"/>
    <n v="0.73261917684305744"/>
  </r>
  <r>
    <x v="44"/>
    <s v="2023-09-09T22:59:00.000Z"/>
    <n v="1.34"/>
    <n v="3.3"/>
    <s v="MMA"/>
    <d v="2023-09-09T22:59:00"/>
    <n v="1694300340"/>
    <n v="0.44323835368611481"/>
    <n v="0.73261917684305744"/>
  </r>
  <r>
    <x v="44"/>
    <s v="2023-09-09T22:59:00.000Z"/>
    <n v="1.35"/>
    <n v="3.35"/>
    <s v="MMA"/>
    <d v="2023-09-09T22:59:00"/>
    <n v="1694300340"/>
    <n v="0.44223327805417356"/>
    <n v="0.73211663902708679"/>
  </r>
  <r>
    <x v="44"/>
    <s v="2023-09-09T22:59:00.000Z"/>
    <n v="1.34"/>
    <n v="3.4"/>
    <s v="MMA"/>
    <d v="2023-09-09T22:59:00"/>
    <n v="1694300340"/>
    <n v="0.4521510096575943"/>
    <n v="0.73707550482879713"/>
  </r>
  <r>
    <x v="44"/>
    <s v="2023-09-09T22:59:00.000Z"/>
    <n v="1.34"/>
    <n v="3.35"/>
    <s v="MMA"/>
    <d v="2023-09-09T22:59:00"/>
    <n v="1694300340"/>
    <n v="0.44776119402985071"/>
    <n v="0.73488059701492536"/>
  </r>
  <r>
    <x v="44"/>
    <s v="2023-09-09T22:59:00.000Z"/>
    <n v="1.35"/>
    <n v="3.28"/>
    <s v="MMA"/>
    <d v="2023-09-09T22:59:00"/>
    <n v="1694300340"/>
    <n v="0.4358626919602529"/>
    <n v="0.72893134598012643"/>
  </r>
  <r>
    <x v="44"/>
    <s v="2023-09-09T22:59:00.000Z"/>
    <n v="1.35"/>
    <n v="3.4"/>
    <s v="MMA"/>
    <d v="2023-09-09T22:59:00"/>
    <n v="1694300340"/>
    <n v="0.44662309368191716"/>
    <n v="0.73431154684095856"/>
  </r>
  <r>
    <x v="44"/>
    <s v="2023-09-09T22:59:00.000Z"/>
    <n v="1.35"/>
    <n v="3.4"/>
    <s v="MMA"/>
    <d v="2023-09-09T22:59:00"/>
    <n v="1694300340"/>
    <n v="0.44662309368191716"/>
    <n v="0.73431154684095856"/>
  </r>
  <r>
    <x v="44"/>
    <s v="2023-09-09T22:59:00.000Z"/>
    <n v="1.36"/>
    <n v="3.25"/>
    <s v="MMA"/>
    <d v="2023-09-09T22:59:00"/>
    <n v="1694300340"/>
    <n v="0.42760180995475106"/>
    <n v="0.72480090497737559"/>
  </r>
  <r>
    <x v="44"/>
    <s v="2023-09-09T22:59:00.000Z"/>
    <n v="1.34"/>
    <n v="3.35"/>
    <s v="MMA"/>
    <d v="2023-09-09T22:59:00"/>
    <n v="1694300340"/>
    <n v="0.44776119402985071"/>
    <n v="0.73488059701492536"/>
  </r>
  <r>
    <x v="44"/>
    <s v="2023-09-09T22:59:00.000Z"/>
    <n v="1.35"/>
    <n v="3.28"/>
    <s v="MMA"/>
    <d v="2023-09-09T22:59:00"/>
    <n v="1694300340"/>
    <n v="0.4358626919602529"/>
    <n v="0.72893134598012643"/>
  </r>
  <r>
    <x v="44"/>
    <s v="2023-09-09T22:59:00.000Z"/>
    <n v="1.35"/>
    <n v="3.25"/>
    <s v="MMA"/>
    <d v="2023-09-09T22:59:00"/>
    <n v="1694300340"/>
    <n v="0.43304843304843299"/>
    <n v="0.7275242165242165"/>
  </r>
  <r>
    <x v="45"/>
    <s v="2023-09-09T22:59:00.000Z"/>
    <n v="1.36"/>
    <n v="3.25"/>
    <s v="MMA"/>
    <d v="2023-09-09T22:59:00"/>
    <n v="1694300340"/>
    <n v="0.42760180995475106"/>
    <n v="0.72480090497737559"/>
  </r>
  <r>
    <x v="45"/>
    <s v="2023-09-09T22:59:00.000Z"/>
    <n v="1.4"/>
    <n v="3.05"/>
    <s v="MMA"/>
    <d v="2023-09-09T22:59:00"/>
    <n v="1694300340"/>
    <n v="0.38641686182669788"/>
    <n v="0.70420843091334895"/>
  </r>
  <r>
    <x v="45"/>
    <s v="2023-09-09T22:59:00.000Z"/>
    <n v="1.42"/>
    <n v="3"/>
    <s v="MMA"/>
    <d v="2023-09-09T22:59:00"/>
    <n v="1694300340"/>
    <n v="0.3708920187793428"/>
    <n v="0.69644600938967138"/>
  </r>
  <r>
    <x v="45"/>
    <s v="2023-09-09T22:59:00.000Z"/>
    <n v="1.43"/>
    <n v="2.8"/>
    <s v="MMA"/>
    <d v="2023-09-09T22:59:00"/>
    <n v="1694300340"/>
    <n v="0.34215784215784223"/>
    <n v="0.6820789210789211"/>
  </r>
  <r>
    <x v="45"/>
    <s v="2023-09-09T22:59:00.000Z"/>
    <n v="1.43"/>
    <n v="2.8"/>
    <s v="MMA"/>
    <d v="2023-09-09T22:59:00"/>
    <n v="1694300340"/>
    <n v="0.34215784215784223"/>
    <n v="0.6820789210789211"/>
  </r>
  <r>
    <x v="45"/>
    <s v="2023-09-09T22:59:00.000Z"/>
    <n v="1.37"/>
    <n v="3.2"/>
    <s v="MMA"/>
    <d v="2023-09-09T22:59:00"/>
    <n v="1694300340"/>
    <n v="0.41742700729927007"/>
    <n v="0.71971350364963504"/>
  </r>
  <r>
    <x v="45"/>
    <s v="2023-09-09T22:59:00.000Z"/>
    <n v="1.38"/>
    <n v="3.1"/>
    <s v="MMA"/>
    <d v="2023-09-09T22:59:00"/>
    <n v="1694300340"/>
    <n v="0.40205703599813009"/>
    <n v="0.71202851799906508"/>
  </r>
  <r>
    <x v="45"/>
    <s v="2023-09-09T22:59:00.000Z"/>
    <n v="1.41"/>
    <n v="3.05"/>
    <s v="MMA"/>
    <d v="2023-09-09T22:59:00"/>
    <n v="1694300340"/>
    <n v="0.38135100569701197"/>
    <n v="0.70167550284850599"/>
  </r>
  <r>
    <x v="45"/>
    <s v="2023-09-09T22:59:00.000Z"/>
    <n v="1.41"/>
    <n v="3.05"/>
    <s v="MMA"/>
    <d v="2023-09-09T22:59:00"/>
    <n v="1694300340"/>
    <n v="0.38135100569701197"/>
    <n v="0.70167550284850599"/>
  </r>
  <r>
    <x v="45"/>
    <s v="2023-09-09T22:59:00.000Z"/>
    <n v="1.4"/>
    <n v="3"/>
    <s v="MMA"/>
    <d v="2023-09-09T22:59:00"/>
    <n v="1694300340"/>
    <n v="0.38095238095238099"/>
    <n v="0.70147619047619048"/>
  </r>
  <r>
    <x v="45"/>
    <s v="2023-09-09T22:59:00.000Z"/>
    <n v="1.38"/>
    <n v="3.1"/>
    <s v="MMA"/>
    <d v="2023-09-09T22:59:00"/>
    <n v="1694300340"/>
    <n v="0.40205703599813009"/>
    <n v="0.71202851799906508"/>
  </r>
  <r>
    <x v="45"/>
    <s v="2023-09-09T22:59:00.000Z"/>
    <n v="1.38"/>
    <n v="3.1"/>
    <s v="MMA"/>
    <d v="2023-09-09T22:59:00"/>
    <n v="1694300340"/>
    <n v="0.40205703599813009"/>
    <n v="0.71202851799906508"/>
  </r>
  <r>
    <x v="45"/>
    <s v="2023-09-09T22:59:00.000Z"/>
    <n v="1.4"/>
    <n v="2.96"/>
    <s v="MMA"/>
    <d v="2023-09-09T22:59:00"/>
    <n v="1694300340"/>
    <n v="0.37644787644787647"/>
    <n v="0.69922393822393825"/>
  </r>
  <r>
    <x v="45"/>
    <s v="2023-09-09T22:59:00.000Z"/>
    <n v="1.35"/>
    <n v="3.25"/>
    <s v="MMA"/>
    <d v="2023-09-09T22:59:00"/>
    <n v="1694300340"/>
    <n v="0.43304843304843299"/>
    <n v="0.7275242165242165"/>
  </r>
  <r>
    <x v="46"/>
    <s v="2023-09-09T22:59:00.000Z"/>
    <n v="2.4"/>
    <n v="1.6"/>
    <s v="MMA"/>
    <d v="2023-09-09T22:59:00"/>
    <n v="1694300340"/>
    <n v="0.20833333333333331"/>
    <n v="0.61516666666666664"/>
  </r>
  <r>
    <x v="46"/>
    <s v="2023-09-09T22:59:00.000Z"/>
    <n v="2.4500000000000002"/>
    <n v="1.61"/>
    <s v="MMA"/>
    <d v="2023-09-09T22:59:00"/>
    <n v="1694300340"/>
    <n v="0.2129547471162378"/>
    <n v="0.61747737355811894"/>
  </r>
  <r>
    <x v="46"/>
    <s v="2023-09-09T22:59:00.000Z"/>
    <n v="2.4500000000000002"/>
    <n v="1.59"/>
    <s v="MMA"/>
    <d v="2023-09-09T22:59:00"/>
    <n v="1694300340"/>
    <n v="0.22076755230394046"/>
    <n v="0.62138377615197027"/>
  </r>
  <r>
    <x v="46"/>
    <s v="2023-09-09T22:59:00.000Z"/>
    <n v="2.4300000000000002"/>
    <n v="1.59"/>
    <s v="MMA"/>
    <d v="2023-09-09T22:59:00"/>
    <n v="1694300340"/>
    <n v="0.21740818386520694"/>
    <n v="0.61970409193260345"/>
  </r>
  <r>
    <x v="46"/>
    <s v="2023-09-09T22:59:00.000Z"/>
    <n v="2.39"/>
    <n v="1.57"/>
    <s v="MMA"/>
    <d v="2023-09-09T22:59:00"/>
    <n v="1694300340"/>
    <n v="0.21853263331823147"/>
    <n v="0.6202663166591158"/>
  </r>
  <r>
    <x v="46"/>
    <s v="2023-09-09T22:59:00.000Z"/>
    <n v="2.39"/>
    <n v="1.57"/>
    <s v="MMA"/>
    <d v="2023-09-09T22:59:00"/>
    <n v="1694300340"/>
    <n v="0.21853263331823147"/>
    <n v="0.6202663166591158"/>
  </r>
  <r>
    <x v="46"/>
    <s v="2023-09-09T22:59:00.000Z"/>
    <n v="2.4"/>
    <n v="1.62"/>
    <s v="MMA"/>
    <d v="2023-09-09T22:59:00"/>
    <n v="1694300340"/>
    <n v="0.20061728395061723"/>
    <n v="0.61130864197530865"/>
  </r>
  <r>
    <x v="46"/>
    <s v="2023-09-09T22:59:00.000Z"/>
    <n v="2.4"/>
    <n v="1.62"/>
    <s v="MMA"/>
    <d v="2023-09-09T22:59:00"/>
    <n v="1694300340"/>
    <n v="0.20061728395061723"/>
    <n v="0.61130864197530865"/>
  </r>
  <r>
    <x v="46"/>
    <s v="2023-09-09T22:59:00.000Z"/>
    <n v="2.42"/>
    <n v="1.61"/>
    <s v="MMA"/>
    <d v="2023-09-09T22:59:00"/>
    <n v="1694300340"/>
    <n v="0.20789487192649242"/>
    <n v="0.61494743596324619"/>
  </r>
  <r>
    <x v="46"/>
    <s v="2023-09-09T22:59:00.000Z"/>
    <n v="2.35"/>
    <n v="1.62"/>
    <s v="MMA"/>
    <d v="2023-09-09T22:59:00"/>
    <n v="1694300340"/>
    <n v="0.19175203572366689"/>
    <n v="0.60687601786183343"/>
  </r>
  <r>
    <x v="46"/>
    <s v="2023-09-09T22:59:00.000Z"/>
    <n v="2.2999999999999998"/>
    <n v="1.65"/>
    <s v="MMA"/>
    <d v="2023-09-09T22:59:00"/>
    <n v="1694300340"/>
    <n v="0.17127799736495386"/>
    <n v="0.59663899868247694"/>
  </r>
  <r>
    <x v="46"/>
    <s v="2023-09-09T22:59:00.000Z"/>
    <n v="2.39"/>
    <n v="1.59"/>
    <s v="MMA"/>
    <d v="2023-09-09T22:59:00"/>
    <n v="1694300340"/>
    <n v="0.2105207757690587"/>
    <n v="0.61626038788452941"/>
  </r>
  <r>
    <x v="46"/>
    <s v="2023-09-09T22:59:00.000Z"/>
    <n v="2.35"/>
    <n v="1.58"/>
    <s v="MMA"/>
    <d v="2023-09-09T22:59:00"/>
    <n v="1694300340"/>
    <n v="0.2073794775114462"/>
    <n v="0.61468973875572308"/>
  </r>
  <r>
    <x v="47"/>
    <s v="2023-09-09T23:00:00.000Z"/>
    <n v="9"/>
    <n v="1.07"/>
    <s v="MMA"/>
    <d v="2023-09-09T23:00:00"/>
    <n v="1694300400.0000002"/>
    <n v="0.82346832814122539"/>
    <n v="0.92273416407061271"/>
  </r>
  <r>
    <x v="47"/>
    <s v="2023-09-09T23:00:00.000Z"/>
    <n v="9.5"/>
    <n v="1.07"/>
    <s v="MMA"/>
    <d v="2023-09-09T23:00:00"/>
    <n v="1694300400.0000002"/>
    <n v="0.82931628135759961"/>
    <n v="0.92565814067879981"/>
  </r>
  <r>
    <x v="47"/>
    <s v="2023-09-09T23:00:00.000Z"/>
    <n v="9.1999999999999993"/>
    <n v="1.07"/>
    <s v="MMA"/>
    <d v="2023-09-09T23:00:00"/>
    <n v="1694300400.0000002"/>
    <n v="0.82588378707842336"/>
    <n v="0.92394189353921163"/>
  </r>
  <r>
    <x v="47"/>
    <s v="2023-09-09T23:00:00.000Z"/>
    <n v="10"/>
    <n v="1.05"/>
    <s v="MMA"/>
    <d v="2023-09-09T23:00:00"/>
    <n v="1694300400.0000002"/>
    <n v="0.85238095238095235"/>
    <n v="0.93719047619047613"/>
  </r>
  <r>
    <x v="47"/>
    <s v="2023-09-09T23:00:00.000Z"/>
    <n v="9.25"/>
    <n v="1.07"/>
    <s v="MMA"/>
    <d v="2023-09-09T23:00:00"/>
    <n v="1694300400.0000002"/>
    <n v="0.82647133114422833"/>
    <n v="0.92423566557211423"/>
  </r>
  <r>
    <x v="47"/>
    <s v="2023-09-09T23:00:00.000Z"/>
    <n v="9"/>
    <n v="1.06"/>
    <s v="MMA"/>
    <d v="2023-09-09T23:00:00"/>
    <n v="1694300400.0000002"/>
    <n v="0.83228511530398319"/>
    <n v="0.92714255765199161"/>
  </r>
  <r>
    <x v="47"/>
    <s v="2023-09-09T23:00:00.000Z"/>
    <n v="10"/>
    <n v="1.05"/>
    <s v="MMA"/>
    <d v="2023-09-09T23:00:00"/>
    <n v="1694300400.0000002"/>
    <n v="0.85238095238095235"/>
    <n v="0.93719047619047613"/>
  </r>
  <r>
    <x v="47"/>
    <s v="2023-09-09T23:00:00.000Z"/>
    <n v="9.25"/>
    <n v="1.07"/>
    <s v="MMA"/>
    <d v="2023-09-09T23:00:00"/>
    <n v="1694300400.0000002"/>
    <n v="0.82647133114422833"/>
    <n v="0.92423566557211423"/>
  </r>
  <r>
    <x v="47"/>
    <s v="2023-09-09T23:00:00.000Z"/>
    <n v="8.5"/>
    <n v="1.07"/>
    <s v="MMA"/>
    <d v="2023-09-09T23:00:00"/>
    <n v="1694300400.0000002"/>
    <n v="0.816932380428807"/>
    <n v="0.91946619021440346"/>
  </r>
  <r>
    <x v="47"/>
    <s v="2023-09-09T23:00:00.000Z"/>
    <n v="10"/>
    <n v="1.06"/>
    <s v="MMA"/>
    <d v="2023-09-09T23:00:00"/>
    <n v="1694300400.0000002"/>
    <n v="0.84339622641509426"/>
    <n v="0.93269811320754714"/>
  </r>
  <r>
    <x v="47"/>
    <s v="2023-09-09T23:00:00.000Z"/>
    <n v="9"/>
    <n v="1.07"/>
    <s v="MMA"/>
    <d v="2023-09-09T23:00:00"/>
    <n v="1694300400.0000002"/>
    <n v="0.82346832814122539"/>
    <n v="0.92273416407061271"/>
  </r>
  <r>
    <x v="47"/>
    <s v="2023-09-09T23:00:00.000Z"/>
    <n v="10.199999999999999"/>
    <n v="1.06"/>
    <s v="MMA"/>
    <d v="2023-09-09T23:00:00"/>
    <n v="1694300400.0000002"/>
    <n v="0.84535701072881975"/>
    <n v="0.93367850536440988"/>
  </r>
  <r>
    <x v="47"/>
    <s v="2023-09-09T23:00:00.000Z"/>
    <n v="9.25"/>
    <n v="1.06"/>
    <s v="MMA"/>
    <d v="2023-09-09T23:00:00"/>
    <n v="1694300400.0000002"/>
    <n v="0.83528811830698613"/>
    <n v="0.92864405915349302"/>
  </r>
  <r>
    <x v="47"/>
    <s v="2023-09-09T23:00:00.000Z"/>
    <n v="10"/>
    <n v="1.06"/>
    <s v="MMA"/>
    <d v="2023-09-09T23:00:00"/>
    <n v="1694300400.0000002"/>
    <n v="0.84339622641509426"/>
    <n v="0.93269811320754714"/>
  </r>
  <r>
    <x v="48"/>
    <s v="2023-09-09T23:00:00.000Z"/>
    <n v="1.67"/>
    <n v="2.23"/>
    <s v="MMA"/>
    <d v="2023-09-09T23:00:00"/>
    <n v="1694300400.0000002"/>
    <n v="0.15037190193603828"/>
    <n v="0.58618595096801918"/>
  </r>
  <r>
    <x v="48"/>
    <s v="2023-09-09T23:00:00.000Z"/>
    <n v="1.62"/>
    <n v="2.35"/>
    <s v="MMA"/>
    <d v="2023-09-09T23:00:00"/>
    <n v="1694300400.0000002"/>
    <n v="0.19175203572366689"/>
    <n v="0.60687601786183343"/>
  </r>
  <r>
    <x v="48"/>
    <s v="2023-09-09T23:00:00.000Z"/>
    <n v="1.68"/>
    <n v="2.2400000000000002"/>
    <s v="MMA"/>
    <d v="2023-09-09T23:00:00"/>
    <n v="1694300400.0000002"/>
    <n v="0.14880952380952384"/>
    <n v="0.58540476190476198"/>
  </r>
  <r>
    <x v="48"/>
    <s v="2023-09-09T23:00:00.000Z"/>
    <n v="1.67"/>
    <n v="2.23"/>
    <s v="MMA"/>
    <d v="2023-09-09T23:00:00"/>
    <n v="1694300400.0000002"/>
    <n v="0.15037190193603828"/>
    <n v="0.58618595096801918"/>
  </r>
  <r>
    <x v="48"/>
    <s v="2023-09-09T23:00:00.000Z"/>
    <n v="1.69"/>
    <n v="2.25"/>
    <s v="MMA"/>
    <d v="2023-09-09T23:00:00"/>
    <n v="1694300400.0000002"/>
    <n v="0.14727153188691655"/>
    <n v="0.58463576594345823"/>
  </r>
  <r>
    <x v="48"/>
    <s v="2023-09-09T23:00:00.000Z"/>
    <n v="1.69"/>
    <n v="2.25"/>
    <s v="MMA"/>
    <d v="2023-09-09T23:00:00"/>
    <n v="1694300400.0000002"/>
    <n v="0.14727153188691655"/>
    <n v="0.58463576594345823"/>
  </r>
  <r>
    <x v="48"/>
    <s v="2023-09-09T23:00:00.000Z"/>
    <n v="1.65"/>
    <n v="2.35"/>
    <s v="MMA"/>
    <d v="2023-09-09T23:00:00"/>
    <n v="1694300400.0000002"/>
    <n v="0.18052869116698905"/>
    <n v="0.60126434558349451"/>
  </r>
  <r>
    <x v="48"/>
    <s v="2023-09-09T23:00:00.000Z"/>
    <n v="1.64"/>
    <n v="2.35"/>
    <s v="MMA"/>
    <d v="2023-09-09T23:00:00"/>
    <n v="1694300400.0000002"/>
    <n v="0.18422418266735857"/>
    <n v="0.60311209133367927"/>
  </r>
  <r>
    <x v="48"/>
    <s v="2023-09-09T23:00:00.000Z"/>
    <n v="1.67"/>
    <n v="2.2999999999999998"/>
    <s v="MMA"/>
    <d v="2023-09-09T23:00:00"/>
    <n v="1694300400.0000002"/>
    <n v="0.16401978651392868"/>
    <n v="0.59300989325696429"/>
  </r>
  <r>
    <x v="48"/>
    <s v="2023-09-09T23:00:00.000Z"/>
    <n v="1.65"/>
    <n v="2.2999999999999998"/>
    <s v="MMA"/>
    <d v="2023-09-09T23:00:00"/>
    <n v="1694300400.0000002"/>
    <n v="0.17127799736495386"/>
    <n v="0.59663899868247694"/>
  </r>
  <r>
    <x v="48"/>
    <s v="2023-09-09T23:00:00.000Z"/>
    <n v="1.62"/>
    <n v="2.2999999999999998"/>
    <s v="MMA"/>
    <d v="2023-09-09T23:00:00"/>
    <n v="1694300400.0000002"/>
    <n v="0.1825013419216317"/>
    <n v="0.60225067096081586"/>
  </r>
  <r>
    <x v="48"/>
    <s v="2023-09-09T23:00:00.000Z"/>
    <n v="1.59"/>
    <n v="2.38"/>
    <s v="MMA"/>
    <d v="2023-09-09T23:00:00"/>
    <n v="1694300400.0000002"/>
    <n v="0.2087627503831721"/>
    <n v="0.61538137519158609"/>
  </r>
  <r>
    <x v="48"/>
    <s v="2023-09-09T23:00:00.000Z"/>
    <n v="1.66"/>
    <n v="2.2599999999999998"/>
    <s v="MMA"/>
    <d v="2023-09-09T23:00:00"/>
    <n v="1694300400.0000002"/>
    <n v="0.15993176244802221"/>
    <n v="0.59096588122401106"/>
  </r>
  <r>
    <x v="48"/>
    <s v="2023-09-09T23:00:00.000Z"/>
    <n v="1.67"/>
    <n v="2.2000000000000002"/>
    <s v="MMA"/>
    <d v="2023-09-09T23:00:00"/>
    <n v="1694300400.0000002"/>
    <n v="0.14425694066412637"/>
    <n v="0.58312847033206316"/>
  </r>
  <r>
    <x v="49"/>
    <s v="2023-09-09T23:00:00.000Z"/>
    <n v="1.17"/>
    <n v="5.0999999999999996"/>
    <s v="MMA"/>
    <d v="2023-09-09T23:00:00"/>
    <n v="1694300400.0000002"/>
    <n v="0.65862242332830578"/>
    <n v="0.8403112116641529"/>
  </r>
  <r>
    <x v="49"/>
    <s v="2023-09-09T23:00:00.000Z"/>
    <n v="1.18"/>
    <n v="5"/>
    <s v="MMA"/>
    <d v="2023-09-09T23:00:00"/>
    <n v="1694300400.0000002"/>
    <n v="0.64745762711864407"/>
    <n v="0.83472881355932205"/>
  </r>
  <r>
    <x v="49"/>
    <s v="2023-09-09T23:00:00.000Z"/>
    <n v="1.18"/>
    <n v="5.0999999999999996"/>
    <s v="MMA"/>
    <d v="2023-09-09T23:00:00"/>
    <n v="1694300400.0000002"/>
    <n v="0.65137919574609504"/>
    <n v="0.83668959787304753"/>
  </r>
  <r>
    <x v="49"/>
    <s v="2023-09-09T23:00:00.000Z"/>
    <n v="1.17"/>
    <n v="5.0999999999999996"/>
    <s v="MMA"/>
    <d v="2023-09-09T23:00:00"/>
    <n v="1694300400.0000002"/>
    <n v="0.65862242332830578"/>
    <n v="0.8403112116641529"/>
  </r>
  <r>
    <x v="49"/>
    <s v="2023-09-09T23:00:00.000Z"/>
    <n v="1.19"/>
    <n v="5.0999999999999996"/>
    <s v="MMA"/>
    <d v="2023-09-09T23:00:00"/>
    <n v="1694300400.0000002"/>
    <n v="0.64425770308123242"/>
    <n v="0.83312885154061622"/>
  </r>
  <r>
    <x v="49"/>
    <s v="2023-09-09T23:00:00.000Z"/>
    <n v="1.17"/>
    <n v="5.0999999999999996"/>
    <s v="MMA"/>
    <d v="2023-09-09T23:00:00"/>
    <n v="1694300400.0000002"/>
    <n v="0.65862242332830578"/>
    <n v="0.8403112116641529"/>
  </r>
  <r>
    <x v="49"/>
    <s v="2023-09-09T23:00:00.000Z"/>
    <n v="1.21"/>
    <n v="4.8"/>
    <s v="MMA"/>
    <d v="2023-09-09T23:00:00"/>
    <n v="1694300400.0000002"/>
    <n v="0.61811294765840219"/>
    <n v="0.8200564738292011"/>
  </r>
  <r>
    <x v="49"/>
    <s v="2023-09-09T23:00:00.000Z"/>
    <n v="1.2"/>
    <n v="4.75"/>
    <s v="NFL"/>
    <d v="2023-09-09T23:00:00"/>
    <n v="1694300400.0000002"/>
    <n v="0.6228070175438597"/>
    <n v="0.82240350877192991"/>
  </r>
  <r>
    <x v="49"/>
    <s v="2023-09-09T23:00:00.000Z"/>
    <n v="1.19"/>
    <n v="5"/>
    <s v="NFL"/>
    <d v="2023-09-09T23:00:00"/>
    <n v="1694300400.0000002"/>
    <n v="0.64033613445378146"/>
    <n v="0.83116806722689074"/>
  </r>
  <r>
    <x v="49"/>
    <s v="2023-09-09T23:00:00.000Z"/>
    <n v="1.19"/>
    <n v="4.8"/>
    <s v="NFL"/>
    <d v="2023-09-09T23:00:00"/>
    <n v="1694300400.0000002"/>
    <n v="0.63200280112044815"/>
    <n v="0.82700140056022409"/>
  </r>
  <r>
    <x v="49"/>
    <s v="2023-09-09T23:00:00.000Z"/>
    <n v="1.17"/>
    <n v="5.2"/>
    <s v="NFL"/>
    <d v="2023-09-09T23:00:00"/>
    <n v="1694300400.0000002"/>
    <n v="0.66239316239316248"/>
    <n v="0.84219658119658125"/>
  </r>
  <r>
    <x v="49"/>
    <s v="2023-09-09T23:00:00.000Z"/>
    <n v="1.2"/>
    <n v="4.5999999999999996"/>
    <s v="NFL"/>
    <d v="2023-09-09T23:00:00"/>
    <n v="1694300400.0000002"/>
    <n v="0.61594202898550732"/>
    <n v="0.81897101449275367"/>
  </r>
  <r>
    <x v="49"/>
    <s v="2023-09-09T23:00:00.000Z"/>
    <n v="1.18"/>
    <n v="5"/>
    <s v="NFL"/>
    <d v="2023-09-09T23:00:00"/>
    <n v="1694300400.0000002"/>
    <n v="0.64745762711864407"/>
    <n v="0.83472881355932205"/>
  </r>
  <r>
    <x v="50"/>
    <s v="2023-09-09T23:00:00.000Z"/>
    <n v="10"/>
    <n v="1.05"/>
    <s v="NFL"/>
    <d v="2023-09-09T23:00:00"/>
    <n v="1694300400.0000002"/>
    <n v="0.85238095238095235"/>
    <n v="0.93719047619047613"/>
  </r>
  <r>
    <x v="50"/>
    <s v="2023-09-09T23:00:00.000Z"/>
    <n v="12"/>
    <n v="1.05"/>
    <s v="NFL"/>
    <d v="2023-09-09T23:00:00"/>
    <n v="1694300400.0000002"/>
    <n v="0.86904761904761896"/>
    <n v="0.94552380952380943"/>
  </r>
  <r>
    <x v="50"/>
    <s v="2023-09-09T23:00:00.000Z"/>
    <n v="10.5"/>
    <n v="1.06"/>
    <s v="NFL"/>
    <d v="2023-09-09T23:00:00"/>
    <n v="1694300400.0000002"/>
    <n v="0.84815813117699901"/>
    <n v="0.93507906558849951"/>
  </r>
  <r>
    <x v="50"/>
    <s v="2023-09-09T23:00:00.000Z"/>
    <n v="10"/>
    <n v="1.05"/>
    <s v="NFL"/>
    <d v="2023-09-09T23:00:00"/>
    <n v="1694300400.0000002"/>
    <n v="0.85238095238095235"/>
    <n v="0.93719047619047613"/>
  </r>
  <r>
    <x v="50"/>
    <s v="2023-09-09T23:00:00.000Z"/>
    <n v="9.5"/>
    <n v="1.06"/>
    <s v="NFL"/>
    <d v="2023-09-09T23:00:00"/>
    <n v="1694300400.0000002"/>
    <n v="0.8381330685203574"/>
    <n v="0.93006653426017871"/>
  </r>
  <r>
    <x v="50"/>
    <s v="2023-09-09T23:00:00.000Z"/>
    <n v="10.3"/>
    <n v="1.06"/>
    <s v="NFL"/>
    <d v="2023-09-09T23:00:00"/>
    <n v="1694300400.0000002"/>
    <n v="0.84630884777431759"/>
    <n v="0.93415442388715886"/>
  </r>
  <r>
    <x v="50"/>
    <s v="2023-09-09T23:00:00.000Z"/>
    <n v="9.6999999999999993"/>
    <n v="1.07"/>
    <s v="NFL"/>
    <d v="2023-09-09T23:00:00"/>
    <n v="1694300400.0000002"/>
    <n v="0.83148665574718184"/>
    <n v="0.92674332787359093"/>
  </r>
  <r>
    <x v="50"/>
    <s v="2023-09-09T23:00:00.000Z"/>
    <n v="9.6999999999999993"/>
    <n v="1.07"/>
    <s v="NFL"/>
    <d v="2023-09-09T23:00:00"/>
    <n v="1694300400.0000002"/>
    <n v="0.83148665574718184"/>
    <n v="0.92674332787359093"/>
  </r>
  <r>
    <x v="50"/>
    <s v="2023-09-09T23:00:00.000Z"/>
    <n v="11"/>
    <n v="1.05"/>
    <s v="NFL"/>
    <d v="2023-09-09T23:00:00"/>
    <n v="1694300400.0000002"/>
    <n v="0.86147186147186139"/>
    <n v="0.94173593073593076"/>
  </r>
  <r>
    <x v="50"/>
    <s v="2023-09-09T23:00:00.000Z"/>
    <n v="11"/>
    <n v="1.05"/>
    <s v="NFL"/>
    <d v="2023-09-09T23:00:00"/>
    <n v="1694300400.0000002"/>
    <n v="0.86147186147186139"/>
    <n v="0.94173593073593076"/>
  </r>
  <r>
    <x v="50"/>
    <s v="2023-09-09T23:00:00.000Z"/>
    <n v="12"/>
    <n v="1.04"/>
    <s v="NFL"/>
    <d v="2023-09-09T23:00:00"/>
    <n v="1694300400.0000002"/>
    <n v="0.87820512820512808"/>
    <n v="0.950102564102564"/>
  </r>
  <r>
    <x v="50"/>
    <s v="2023-09-09T23:00:00.000Z"/>
    <n v="10.5"/>
    <n v="1.04"/>
    <s v="NFL"/>
    <d v="2023-09-09T23:00:00"/>
    <n v="1694300400.0000002"/>
    <n v="0.86630036630036622"/>
    <n v="0.94415018315018306"/>
  </r>
  <r>
    <x v="50"/>
    <s v="2023-09-09T23:00:00.000Z"/>
    <n v="12.6"/>
    <n v="1.04"/>
    <s v="NFL"/>
    <d v="2023-09-09T23:00:00"/>
    <n v="1694300400.0000002"/>
    <n v="0.88217338217338215"/>
    <n v="0.95208669108669108"/>
  </r>
  <r>
    <x v="50"/>
    <s v="2023-09-09T23:00:00.000Z"/>
    <n v="9.25"/>
    <n v="1.06"/>
    <s v="NFL"/>
    <d v="2023-09-09T23:00:00"/>
    <n v="1694300400.0000002"/>
    <n v="0.83528811830698613"/>
    <n v="0.92864405915349302"/>
  </r>
  <r>
    <x v="51"/>
    <s v="2023-09-09T23:00:00.000Z"/>
    <n v="1.27"/>
    <n v="3.85"/>
    <s v="NFL"/>
    <d v="2023-09-09T23:00:00"/>
    <n v="1694300400.0000002"/>
    <n v="0.52766131506288982"/>
    <n v="0.77483065753144498"/>
  </r>
  <r>
    <x v="51"/>
    <s v="2023-09-09T23:00:00.000Z"/>
    <n v="1.26"/>
    <n v="4.0999999999999996"/>
    <s v="NFL"/>
    <d v="2023-09-09T23:00:00"/>
    <n v="1694300400.0000002"/>
    <n v="0.54974835462640337"/>
    <n v="0.78587417731320164"/>
  </r>
  <r>
    <x v="51"/>
    <s v="2023-09-09T23:00:00.000Z"/>
    <n v="1.27"/>
    <n v="3.9"/>
    <s v="NFL"/>
    <d v="2023-09-09T23:00:00"/>
    <n v="1694300400.0000002"/>
    <n v="0.53099131839289315"/>
    <n v="0.77649565919644659"/>
  </r>
  <r>
    <x v="51"/>
    <s v="2023-09-09T23:00:00.000Z"/>
    <n v="1.27"/>
    <n v="3.95"/>
    <s v="NFL"/>
    <d v="2023-09-09T23:00:00"/>
    <n v="1694300400.0000002"/>
    <n v="0.53423701784112421"/>
    <n v="0.77811850892056211"/>
  </r>
  <r>
    <x v="51"/>
    <s v="2023-09-09T23:00:00.000Z"/>
    <n v="1.26"/>
    <n v="4.0999999999999996"/>
    <s v="NFL"/>
    <d v="2023-09-09T23:00:00"/>
    <n v="1694300400.0000002"/>
    <n v="0.54974835462640337"/>
    <n v="0.78587417731320164"/>
  </r>
  <r>
    <x v="51"/>
    <s v="2023-09-09T23:00:00.000Z"/>
    <n v="1.24"/>
    <n v="4.0999999999999996"/>
    <s v="NFL"/>
    <d v="2023-09-09T23:00:00"/>
    <n v="1694300400.0000002"/>
    <n v="0.56254917387883563"/>
    <n v="0.79227458693941788"/>
  </r>
  <r>
    <x v="51"/>
    <s v="2023-09-09T23:00:00.000Z"/>
    <n v="1.24"/>
    <n v="4.0999999999999996"/>
    <s v="NFL"/>
    <d v="2023-09-09T23:00:00"/>
    <n v="1694300400.0000002"/>
    <n v="0.56254917387883563"/>
    <n v="0.79227458693941788"/>
  </r>
  <r>
    <x v="51"/>
    <s v="2023-09-09T23:00:00.000Z"/>
    <n v="1.29"/>
    <n v="3.75"/>
    <s v="NFL"/>
    <d v="2023-09-09T23:00:00"/>
    <n v="1694300400.0000002"/>
    <n v="0.50852713178294562"/>
    <n v="0.76526356589147282"/>
  </r>
  <r>
    <x v="51"/>
    <s v="2023-09-09T23:00:00.000Z"/>
    <n v="1.27"/>
    <n v="3.9"/>
    <s v="NFL"/>
    <d v="2023-09-09T23:00:00"/>
    <n v="1694300400.0000002"/>
    <n v="0.53099131839289315"/>
    <n v="0.77649565919644659"/>
  </r>
  <r>
    <x v="51"/>
    <s v="2023-09-09T23:00:00.000Z"/>
    <n v="1.26"/>
    <n v="3.9"/>
    <s v="NFL"/>
    <d v="2023-09-09T23:00:00"/>
    <n v="1694300400.0000002"/>
    <n v="0.53724053724053711"/>
    <n v="0.77962026862026856"/>
  </r>
  <r>
    <x v="51"/>
    <s v="2023-09-09T23:00:00.000Z"/>
    <n v="1.26"/>
    <n v="3.95"/>
    <s v="NFL"/>
    <d v="2023-09-09T23:00:00"/>
    <n v="1694300400.0000002"/>
    <n v="0.54048623668876838"/>
    <n v="0.7812431183443842"/>
  </r>
  <r>
    <x v="51"/>
    <s v="2023-09-09T23:00:00.000Z"/>
    <n v="1.25"/>
    <n v="4.0999999999999996"/>
    <s v="NFL"/>
    <d v="2023-09-09T23:00:00"/>
    <n v="1694300400.0000002"/>
    <n v="0.55609756097560981"/>
    <n v="0.78904878048780491"/>
  </r>
  <r>
    <x v="51"/>
    <s v="2023-09-09T23:00:00.000Z"/>
    <n v="1.25"/>
    <n v="4"/>
    <s v="NFL"/>
    <d v="2023-09-09T23:00:00"/>
    <n v="1694300400.0000002"/>
    <n v="0.55000000000000004"/>
    <n v="0.78600000000000003"/>
  </r>
  <r>
    <x v="51"/>
    <s v="2023-09-09T23:00:00.000Z"/>
    <n v="1.26"/>
    <n v="4"/>
    <s v="NFL"/>
    <d v="2023-09-09T23:00:00"/>
    <n v="1694300400.0000002"/>
    <n v="0.54365079365079361"/>
    <n v="0.78282539682539687"/>
  </r>
  <r>
    <x v="52"/>
    <s v="2023-09-09T23:29:00.000Z"/>
    <n v="3.02"/>
    <n v="1.4"/>
    <s v="NFL"/>
    <d v="2023-09-09T23:29:00"/>
    <n v="1694302140.0000002"/>
    <n v="0.38315988647114474"/>
    <n v="0.70257994323557238"/>
  </r>
  <r>
    <x v="52"/>
    <s v="2023-09-09T23:29:00.000Z"/>
    <n v="2.95"/>
    <n v="1.43"/>
    <s v="NFL"/>
    <d v="2023-09-09T23:29:00"/>
    <n v="1694302140.0000002"/>
    <n v="0.36031764845324177"/>
    <n v="0.69115882422662089"/>
  </r>
  <r>
    <x v="52"/>
    <s v="2023-09-09T23:29:00.000Z"/>
    <n v="3.05"/>
    <n v="1.4"/>
    <s v="NFL"/>
    <d v="2023-09-09T23:29:00"/>
    <n v="1694302140.0000002"/>
    <n v="0.38641686182669788"/>
    <n v="0.70420843091334895"/>
  </r>
  <r>
    <x v="52"/>
    <s v="2023-09-09T23:29:00.000Z"/>
    <n v="2.8"/>
    <n v="1.45"/>
    <s v="NFL"/>
    <d v="2023-09-09T23:29:00"/>
    <n v="1694302140.0000002"/>
    <n v="0.332512315270936"/>
    <n v="0.67725615763546798"/>
  </r>
  <r>
    <x v="52"/>
    <s v="2023-09-09T23:29:00.000Z"/>
    <n v="3"/>
    <n v="1.4"/>
    <s v="NFL"/>
    <d v="2023-09-09T23:29:00"/>
    <n v="1694302140.0000002"/>
    <n v="0.38095238095238099"/>
    <n v="0.70147619047619048"/>
  </r>
  <r>
    <x v="52"/>
    <s v="2023-09-09T23:29:00.000Z"/>
    <n v="3.05"/>
    <n v="1.41"/>
    <s v="NFL"/>
    <d v="2023-09-09T23:29:00"/>
    <n v="1694302140.0000002"/>
    <n v="0.38135100569701197"/>
    <n v="0.70167550284850599"/>
  </r>
  <r>
    <x v="52"/>
    <s v="2023-09-09T23:29:00.000Z"/>
    <n v="3.05"/>
    <n v="1.41"/>
    <s v="NFL"/>
    <d v="2023-09-09T23:29:00"/>
    <n v="1694302140.0000002"/>
    <n v="0.38135100569701197"/>
    <n v="0.70167550284850599"/>
  </r>
  <r>
    <x v="52"/>
    <s v="2023-09-09T23:29:00.000Z"/>
    <n v="2.9"/>
    <n v="1.42"/>
    <s v="NFL"/>
    <d v="2023-09-09T23:29:00"/>
    <n v="1694302140.0000002"/>
    <n v="0.35939776590577954"/>
    <n v="0.69069888295288973"/>
  </r>
  <r>
    <x v="52"/>
    <s v="2023-09-09T23:29:00.000Z"/>
    <n v="2.9"/>
    <n v="1.42"/>
    <s v="NFL"/>
    <d v="2023-09-09T23:29:00"/>
    <n v="1694302140.0000002"/>
    <n v="0.35939776590577954"/>
    <n v="0.69069888295288973"/>
  </r>
  <r>
    <x v="52"/>
    <s v="2023-09-09T23:29:00.000Z"/>
    <n v="2.9"/>
    <n v="1.45"/>
    <s v="NFL"/>
    <d v="2023-09-09T23:29:00"/>
    <n v="1694302140.0000002"/>
    <n v="0.34482758620689657"/>
    <n v="0.6834137931034483"/>
  </r>
  <r>
    <x v="52"/>
    <s v="2023-09-09T23:29:00.000Z"/>
    <n v="2.9"/>
    <n v="1.42"/>
    <s v="NFL"/>
    <d v="2023-09-09T23:29:00"/>
    <n v="1694302140.0000002"/>
    <n v="0.35939776590577954"/>
    <n v="0.69069888295288973"/>
  </r>
  <r>
    <x v="52"/>
    <s v="2023-09-09T23:29:00.000Z"/>
    <n v="2.87"/>
    <n v="1.43"/>
    <s v="NFL"/>
    <d v="2023-09-09T23:29:00"/>
    <n v="1694302140.0000002"/>
    <n v="0.35086864355157049"/>
    <n v="0.68643432177578523"/>
  </r>
  <r>
    <x v="52"/>
    <s v="2023-09-09T23:29:00.000Z"/>
    <n v="2.8"/>
    <n v="1.45"/>
    <s v="NFL"/>
    <d v="2023-09-09T23:29:00"/>
    <n v="1694302140.0000002"/>
    <n v="0.332512315270936"/>
    <n v="0.67725615763546798"/>
  </r>
  <r>
    <x v="53"/>
    <s v="2023-09-09T23:29:00.000Z"/>
    <n v="3.6"/>
    <n v="1.3"/>
    <s v="NFL"/>
    <d v="2023-09-09T23:29:00"/>
    <n v="1694302140.0000002"/>
    <n v="0.49145299145299137"/>
    <n v="0.75672649572649564"/>
  </r>
  <r>
    <x v="53"/>
    <s v="2023-09-09T23:29:00.000Z"/>
    <n v="3.7"/>
    <n v="1.29"/>
    <s v="NFL"/>
    <d v="2023-09-09T23:29:00"/>
    <n v="1694302140.0000002"/>
    <n v="0.50492352817934205"/>
    <n v="0.76346176408967104"/>
  </r>
  <r>
    <x v="53"/>
    <s v="2023-09-09T23:29:00.000Z"/>
    <n v="3.7"/>
    <n v="1.3"/>
    <s v="NFL"/>
    <d v="2023-09-09T23:29:00"/>
    <n v="1694302140.0000002"/>
    <n v="0.49896049896049893"/>
    <n v="0.7604802494802495"/>
  </r>
  <r>
    <x v="53"/>
    <s v="2023-09-09T23:29:00.000Z"/>
    <n v="3.85"/>
    <n v="1.27"/>
    <s v="NFL"/>
    <d v="2023-09-09T23:29:00"/>
    <n v="1694302140.0000002"/>
    <n v="0.52766131506288982"/>
    <n v="0.77483065753144498"/>
  </r>
  <r>
    <x v="53"/>
    <s v="2023-09-09T23:29:00.000Z"/>
    <n v="3.7"/>
    <n v="1.29"/>
    <s v="NFL"/>
    <d v="2023-09-09T23:29:00"/>
    <n v="1694302140.0000002"/>
    <n v="0.50492352817934205"/>
    <n v="0.76346176408967104"/>
  </r>
  <r>
    <x v="53"/>
    <s v="2023-09-09T23:29:00.000Z"/>
    <n v="3.75"/>
    <n v="1.3"/>
    <s v="NFL"/>
    <d v="2023-09-09T23:29:00"/>
    <n v="1694302140.0000002"/>
    <n v="0.50256410256410255"/>
    <n v="0.76228205128205129"/>
  </r>
  <r>
    <x v="53"/>
    <s v="2023-09-09T23:29:00.000Z"/>
    <n v="3.75"/>
    <n v="1.3"/>
    <s v="NFL"/>
    <d v="2023-09-09T23:29:00"/>
    <n v="1694302140.0000002"/>
    <n v="0.50256410256410255"/>
    <n v="0.76228205128205129"/>
  </r>
  <r>
    <x v="53"/>
    <s v="2023-09-09T23:29:00.000Z"/>
    <n v="3.75"/>
    <n v="1.29"/>
    <s v="NFL"/>
    <d v="2023-09-09T23:29:00"/>
    <n v="1694302140.0000002"/>
    <n v="0.50852713178294562"/>
    <n v="0.76526356589147282"/>
  </r>
  <r>
    <x v="53"/>
    <s v="2023-09-09T23:29:00.000Z"/>
    <n v="4"/>
    <n v="1.22"/>
    <s v="NFL"/>
    <d v="2023-09-09T23:29:00"/>
    <n v="1694302140.0000002"/>
    <n v="0.56967213114754101"/>
    <n v="0.79583606557377051"/>
  </r>
  <r>
    <x v="53"/>
    <s v="2023-09-09T23:29:00.000Z"/>
    <n v="3.8"/>
    <n v="1.29"/>
    <s v="NFL"/>
    <d v="2023-09-09T23:29:00"/>
    <n v="1694302140.0000002"/>
    <n v="0.51203590371277019"/>
    <n v="0.76701795185638511"/>
  </r>
  <r>
    <x v="53"/>
    <s v="2023-09-09T23:29:00.000Z"/>
    <n v="3.65"/>
    <n v="1.29"/>
    <s v="NFL"/>
    <d v="2023-09-09T23:29:00"/>
    <n v="1694302140.0000002"/>
    <n v="0.50122119570988632"/>
    <n v="0.76161059785494323"/>
  </r>
  <r>
    <x v="53"/>
    <s v="2023-09-09T23:29:00.000Z"/>
    <n v="3.65"/>
    <n v="1.29"/>
    <s v="NFL"/>
    <d v="2023-09-09T23:29:00"/>
    <n v="1694302140.0000002"/>
    <n v="0.50122119570988632"/>
    <n v="0.76161059785494323"/>
  </r>
  <r>
    <x v="53"/>
    <s v="2023-09-09T23:29:00.000Z"/>
    <n v="3.6"/>
    <n v="1.29"/>
    <s v="NFL"/>
    <d v="2023-09-09T23:29:00"/>
    <n v="1694302140.0000002"/>
    <n v="0.49741602067183455"/>
    <n v="0.75970801033591728"/>
  </r>
  <r>
    <x v="53"/>
    <s v="2023-09-09T23:29:00.000Z"/>
    <n v="3.7"/>
    <n v="1.28"/>
    <s v="NFL"/>
    <d v="2023-09-09T23:29:00"/>
    <n v="1694302140.0000002"/>
    <n v="0.51097972972972983"/>
    <n v="0.76648986486486492"/>
  </r>
  <r>
    <x v="54"/>
    <s v="2023-09-09T23:29:00.000Z"/>
    <n v="14.5"/>
    <n v="1.03"/>
    <s v="NFL"/>
    <d v="2023-09-09T23:29:00"/>
    <n v="1694302140.0000002"/>
    <n v="0.90190826916638767"/>
    <n v="0.9619541345831939"/>
  </r>
  <r>
    <x v="54"/>
    <s v="2023-09-09T23:29:00.000Z"/>
    <n v="14"/>
    <n v="1.04"/>
    <s v="NFL"/>
    <d v="2023-09-09T23:29:00"/>
    <n v="1694302140.0000002"/>
    <n v="0.89010989010989006"/>
    <n v="0.95605494505494504"/>
  </r>
  <r>
    <x v="54"/>
    <s v="2023-09-09T23:29:00.000Z"/>
    <n v="13"/>
    <n v="1.02"/>
    <s v="NFL"/>
    <d v="2023-09-09T23:29:00"/>
    <n v="1694302140.0000002"/>
    <n v="0.90346907993966807"/>
    <n v="0.96273453996983405"/>
  </r>
  <r>
    <x v="54"/>
    <s v="2023-09-09T23:29:00.000Z"/>
    <n v="13.8"/>
    <n v="1.03"/>
    <s v="NFL"/>
    <d v="2023-09-09T23:29:00"/>
    <n v="1694302140.0000002"/>
    <n v="0.89841001829182499"/>
    <n v="0.96020500914591245"/>
  </r>
  <r>
    <x v="54"/>
    <s v="2023-09-09T23:29:00.000Z"/>
    <n v="13"/>
    <n v="1.03"/>
    <s v="NFL"/>
    <d v="2023-09-09T23:29:00"/>
    <n v="1694302140.0000002"/>
    <n v="0.89395070948469013"/>
    <n v="0.95797535474234508"/>
  </r>
  <r>
    <x v="54"/>
    <s v="2023-09-09T23:29:00.000Z"/>
    <n v="12.5"/>
    <n v="1.04"/>
    <s v="NFL"/>
    <d v="2023-09-09T23:29:00"/>
    <n v="1694302140.0000002"/>
    <n v="0.88153846153846149"/>
    <n v="0.9517692307692307"/>
  </r>
  <r>
    <x v="54"/>
    <s v="2023-09-09T23:29:00.000Z"/>
    <n v="12.5"/>
    <n v="1.04"/>
    <s v="NFL"/>
    <d v="2023-09-09T23:29:00"/>
    <n v="1694302140.0000002"/>
    <n v="0.88153846153846149"/>
    <n v="0.9517692307692307"/>
  </r>
  <r>
    <x v="54"/>
    <s v="2023-09-09T23:29:00.000Z"/>
    <n v="15"/>
    <n v="1.02"/>
    <s v="NFL"/>
    <d v="2023-09-09T23:29:00"/>
    <n v="1694302140.0000002"/>
    <n v="0.9137254901960784"/>
    <n v="0.96786274509803927"/>
  </r>
  <r>
    <x v="54"/>
    <s v="2023-09-09T23:29:00.000Z"/>
    <n v="14"/>
    <n v="1.03"/>
    <s v="NFL"/>
    <d v="2023-09-09T23:29:00"/>
    <n v="1694302140.0000002"/>
    <n v="0.89944521497919561"/>
    <n v="0.96072260748959781"/>
  </r>
  <r>
    <x v="54"/>
    <s v="2023-09-09T23:29:00.000Z"/>
    <n v="15"/>
    <n v="1.02"/>
    <s v="NFL"/>
    <d v="2023-09-09T23:29:00"/>
    <n v="1694302140.0000002"/>
    <n v="0.9137254901960784"/>
    <n v="0.96786274509803927"/>
  </r>
  <r>
    <x v="54"/>
    <s v="2023-09-09T23:29:00.000Z"/>
    <n v="15"/>
    <n v="1.02"/>
    <s v="NFL"/>
    <d v="2023-09-09T23:29:00"/>
    <n v="1694302140.0000002"/>
    <n v="0.9137254901960784"/>
    <n v="0.96786274509803927"/>
  </r>
  <r>
    <x v="54"/>
    <s v="2023-09-09T23:29:00.000Z"/>
    <n v="13.5"/>
    <n v="1.03"/>
    <s v="NFL"/>
    <d v="2023-09-09T23:29:00"/>
    <n v="1694302140.0000002"/>
    <n v="0.89679971233369293"/>
    <n v="0.95939985616684642"/>
  </r>
  <r>
    <x v="54"/>
    <s v="2023-09-09T23:29:00.000Z"/>
    <n v="12"/>
    <n v="1.03"/>
    <s v="NFL"/>
    <d v="2023-09-09T23:29:00"/>
    <n v="1694302140.0000002"/>
    <n v="0.88754045307443363"/>
    <n v="0.95477022653721688"/>
  </r>
  <r>
    <x v="55"/>
    <s v="2023-09-09T23:30:00.000Z"/>
    <n v="5.75"/>
    <n v="1.1399999999999999"/>
    <s v="NFL"/>
    <d v="2023-09-09T23:30:00"/>
    <n v="1694302199.9999998"/>
    <n v="0.70327993897787955"/>
    <n v="0.86263996948893973"/>
  </r>
  <r>
    <x v="55"/>
    <s v="2023-09-09T23:30:00.000Z"/>
    <n v="5.45"/>
    <n v="1.18"/>
    <s v="NFL"/>
    <d v="2023-09-09T23:30:00"/>
    <n v="1694302199.9999998"/>
    <n v="0.66397138858653404"/>
    <n v="0.84298569429326697"/>
  </r>
  <r>
    <x v="55"/>
    <s v="2023-09-09T23:30:00.000Z"/>
    <n v="5.5"/>
    <n v="1.17"/>
    <s v="NFL"/>
    <d v="2023-09-09T23:30:00"/>
    <n v="1694302199.9999998"/>
    <n v="0.67288267288267289"/>
    <n v="0.84744133644133646"/>
  </r>
  <r>
    <x v="55"/>
    <s v="2023-09-09T23:30:00.000Z"/>
    <n v="5.75"/>
    <n v="1.1399999999999999"/>
    <s v="NFL"/>
    <d v="2023-09-09T23:30:00"/>
    <n v="1694302199.9999998"/>
    <n v="0.70327993897787955"/>
    <n v="0.86263996948893973"/>
  </r>
  <r>
    <x v="55"/>
    <s v="2023-09-09T23:30:00.000Z"/>
    <n v="5.45"/>
    <n v="1.18"/>
    <s v="NFL"/>
    <d v="2023-09-09T23:30:00"/>
    <n v="1694302199.9999998"/>
    <n v="0.66397138858653404"/>
    <n v="0.84298569429326697"/>
  </r>
  <r>
    <x v="55"/>
    <s v="2023-09-09T23:30:00.000Z"/>
    <n v="5.3"/>
    <n v="1.17"/>
    <s v="NFL"/>
    <d v="2023-09-09T23:30:00"/>
    <n v="1694302199.9999998"/>
    <n v="0.66602160941783595"/>
    <n v="0.84401080470891798"/>
  </r>
  <r>
    <x v="55"/>
    <s v="2023-09-09T23:30:00.000Z"/>
    <n v="5.5"/>
    <n v="1.1499999999999999"/>
    <s v="NFL"/>
    <d v="2023-09-09T23:30:00"/>
    <n v="1694302199.9999998"/>
    <n v="0.68774703557312256"/>
    <n v="0.85487351778656129"/>
  </r>
  <r>
    <x v="55"/>
    <s v="2023-09-09T23:30:00.000Z"/>
    <n v="6"/>
    <n v="1.1399999999999999"/>
    <s v="NFL"/>
    <d v="2023-09-09T23:30:00"/>
    <n v="1694302199.9999998"/>
    <n v="0.71052631578947378"/>
    <n v="0.86626315789473685"/>
  </r>
  <r>
    <x v="55"/>
    <s v="2023-09-09T23:30:00.000Z"/>
    <n v="5.5"/>
    <n v="1.17"/>
    <s v="NFL"/>
    <d v="2023-09-09T23:30:00"/>
    <n v="1694302199.9999998"/>
    <n v="0.67288267288267289"/>
    <n v="0.84744133644133646"/>
  </r>
  <r>
    <x v="55"/>
    <s v="2023-09-09T23:30:00.000Z"/>
    <n v="5.25"/>
    <n v="1.17"/>
    <s v="NFL"/>
    <d v="2023-09-09T23:30:00"/>
    <n v="1694302199.9999998"/>
    <n v="0.66422466422466431"/>
    <n v="0.84311233211233216"/>
  </r>
  <r>
    <x v="55"/>
    <s v="2023-09-09T23:30:00.000Z"/>
    <n v="5.5"/>
    <n v="1.1499999999999999"/>
    <s v="NFL"/>
    <d v="2023-09-09T23:30:00"/>
    <n v="1694302199.9999998"/>
    <n v="0.68774703557312256"/>
    <n v="0.85487351778656129"/>
  </r>
  <r>
    <x v="55"/>
    <s v="2023-09-09T23:30:00.000Z"/>
    <n v="5.7"/>
    <n v="1.1399999999999999"/>
    <s v="NFL"/>
    <d v="2023-09-09T23:30:00"/>
    <n v="1694302199.9999998"/>
    <n v="0.70175438596491235"/>
    <n v="0.86187719298245624"/>
  </r>
  <r>
    <x v="55"/>
    <s v="2023-09-09T23:30:00.000Z"/>
    <n v="6"/>
    <n v="1.1299999999999999"/>
    <s v="NFL"/>
    <d v="2023-09-09T23:30:00"/>
    <n v="1694302199.9999998"/>
    <n v="0.71828908554572279"/>
    <n v="0.87014454277286135"/>
  </r>
  <r>
    <x v="55"/>
    <s v="2023-09-09T23:30:00.000Z"/>
    <n v="5.6"/>
    <n v="1.1499999999999999"/>
    <s v="NFL"/>
    <d v="2023-09-09T23:30:00"/>
    <n v="1694302199.9999998"/>
    <n v="0.69099378881987583"/>
    <n v="0.85649689440993793"/>
  </r>
  <r>
    <x v="56"/>
    <s v="2023-09-09T23:30:00.000Z"/>
    <n v="10"/>
    <n v="1.05"/>
    <s v="NFL"/>
    <d v="2023-09-09T23:30:00"/>
    <n v="1694302199.9999998"/>
    <n v="0.85238095238095235"/>
    <n v="0.93719047619047613"/>
  </r>
  <r>
    <x v="56"/>
    <s v="2023-09-09T23:30:00.000Z"/>
    <n v="8.6999999999999993"/>
    <n v="1.08"/>
    <s v="NFL"/>
    <d v="2023-09-09T23:30:00"/>
    <n v="1694302199.9999998"/>
    <n v="0.81098339719029366"/>
    <n v="0.91649169859514679"/>
  </r>
  <r>
    <x v="56"/>
    <s v="2023-09-09T23:30:00.000Z"/>
    <n v="9"/>
    <n v="1.06"/>
    <s v="NFL"/>
    <d v="2023-09-09T23:30:00"/>
    <n v="1694302199.9999998"/>
    <n v="0.83228511530398319"/>
    <n v="0.92714255765199161"/>
  </r>
  <r>
    <x v="56"/>
    <s v="2023-09-09T23:30:00.000Z"/>
    <n v="9"/>
    <n v="1.06"/>
    <s v="NFL"/>
    <d v="2023-09-09T23:30:00"/>
    <n v="1694302199.9999998"/>
    <n v="0.83228511530398319"/>
    <n v="0.92714255765199161"/>
  </r>
  <r>
    <x v="56"/>
    <s v="2023-09-09T23:30:00.000Z"/>
    <n v="9.25"/>
    <n v="1.07"/>
    <s v="NFL"/>
    <d v="2023-09-09T23:30:00"/>
    <n v="1694302199.9999998"/>
    <n v="0.82647133114422833"/>
    <n v="0.92423566557211423"/>
  </r>
  <r>
    <x v="56"/>
    <s v="2023-09-09T23:30:00.000Z"/>
    <n v="9"/>
    <n v="1.07"/>
    <s v="NFL"/>
    <d v="2023-09-09T23:30:00"/>
    <n v="1694302199.9999998"/>
    <n v="0.82346832814122539"/>
    <n v="0.92273416407061271"/>
  </r>
  <r>
    <x v="56"/>
    <s v="2023-09-09T23:30:00.000Z"/>
    <n v="9.5"/>
    <n v="1.07"/>
    <s v="NFL"/>
    <d v="2023-09-09T23:30:00"/>
    <n v="1694302199.9999998"/>
    <n v="0.82931628135759961"/>
    <n v="0.92565814067879981"/>
  </r>
  <r>
    <x v="56"/>
    <s v="2023-09-09T23:30:00.000Z"/>
    <n v="9.25"/>
    <n v="1.07"/>
    <s v="NFL"/>
    <d v="2023-09-09T23:30:00"/>
    <n v="1694302199.9999998"/>
    <n v="0.82647133114422833"/>
    <n v="0.92423566557211423"/>
  </r>
  <r>
    <x v="56"/>
    <s v="2023-09-09T23:30:00.000Z"/>
    <n v="8.5"/>
    <n v="1.07"/>
    <s v="NFL"/>
    <d v="2023-09-09T23:30:00"/>
    <n v="1694302199.9999998"/>
    <n v="0.816932380428807"/>
    <n v="0.91946619021440346"/>
  </r>
  <r>
    <x v="56"/>
    <s v="2023-09-09T23:30:00.000Z"/>
    <n v="8.5"/>
    <n v="1.08"/>
    <s v="NFL"/>
    <d v="2023-09-09T23:30:00"/>
    <n v="1694302199.9999998"/>
    <n v="0.80827886710239638"/>
    <n v="0.9151394335511982"/>
  </r>
  <r>
    <x v="56"/>
    <s v="2023-09-09T23:30:00.000Z"/>
    <n v="8.5"/>
    <n v="1.08"/>
    <s v="NFL"/>
    <d v="2023-09-09T23:30:00"/>
    <n v="1694302199.9999998"/>
    <n v="0.80827886710239638"/>
    <n v="0.9151394335511982"/>
  </r>
  <r>
    <x v="56"/>
    <s v="2023-09-09T23:30:00.000Z"/>
    <n v="8.9"/>
    <n v="1.07"/>
    <s v="NFL"/>
    <d v="2023-09-09T23:30:00"/>
    <n v="1694302199.9999998"/>
    <n v="0.82221988869053875"/>
    <n v="0.92210994434526938"/>
  </r>
  <r>
    <x v="56"/>
    <s v="2023-09-09T23:30:00.000Z"/>
    <n v="10.199999999999999"/>
    <n v="1.06"/>
    <s v="NFL"/>
    <d v="2023-09-09T23:30:00"/>
    <n v="1694302199.9999998"/>
    <n v="0.84535701072881975"/>
    <n v="0.93367850536440988"/>
  </r>
  <r>
    <x v="57"/>
    <s v="2023-09-10T00:00:00.000Z"/>
    <n v="1.1499999999999999"/>
    <n v="5.6"/>
    <s v="NFL"/>
    <d v="2023-09-10T00:00:00"/>
    <n v="1694304000"/>
    <n v="0.69099378881987583"/>
    <n v="0.85649689440993793"/>
  </r>
  <r>
    <x v="57"/>
    <s v="2023-09-10T00:00:00.000Z"/>
    <n v="1.17"/>
    <n v="5.6"/>
    <s v="NFL"/>
    <d v="2023-09-10T00:00:00"/>
    <n v="1694304000"/>
    <n v="0.67612942612942617"/>
    <n v="0.84906471306471309"/>
  </r>
  <r>
    <x v="57"/>
    <s v="2023-09-10T00:00:00.000Z"/>
    <n v="1.1499999999999999"/>
    <n v="5.5"/>
    <s v="NFL"/>
    <d v="2023-09-10T00:00:00"/>
    <n v="1694304000"/>
    <n v="0.68774703557312256"/>
    <n v="0.85487351778656129"/>
  </r>
  <r>
    <x v="57"/>
    <s v="2023-09-10T00:00:00.000Z"/>
    <n v="1.1399999999999999"/>
    <n v="5.8"/>
    <s v="NFL"/>
    <d v="2023-09-10T00:00:00"/>
    <n v="1694304000"/>
    <n v="0.70477918935269213"/>
    <n v="0.86338959467634613"/>
  </r>
  <r>
    <x v="57"/>
    <s v="2023-09-10T00:00:00.000Z"/>
    <n v="1.1499999999999999"/>
    <n v="5.9"/>
    <s v="NFL"/>
    <d v="2023-09-10T00:00:00"/>
    <n v="1694304000"/>
    <n v="0.70007369196757563"/>
    <n v="0.86103684598378782"/>
  </r>
  <r>
    <x v="57"/>
    <s v="2023-09-10T00:00:00.000Z"/>
    <n v="1.1399999999999999"/>
    <n v="5.8"/>
    <s v="NFL"/>
    <d v="2023-09-10T00:00:00"/>
    <n v="1694304000"/>
    <n v="0.70477918935269213"/>
    <n v="0.86338959467634613"/>
  </r>
  <r>
    <x v="57"/>
    <s v="2023-09-10T00:00:00.000Z"/>
    <n v="1.17"/>
    <n v="5.5"/>
    <s v="NFL"/>
    <d v="2023-09-10T00:00:00"/>
    <n v="1694304000"/>
    <n v="0.67288267288267289"/>
    <n v="0.84744133644133646"/>
  </r>
  <r>
    <x v="57"/>
    <s v="2023-09-10T00:00:00.000Z"/>
    <n v="1.17"/>
    <n v="5.6"/>
    <s v="NFL"/>
    <d v="2023-09-10T00:00:00"/>
    <n v="1694304000"/>
    <n v="0.67612942612942617"/>
    <n v="0.84906471306471309"/>
  </r>
  <r>
    <x v="57"/>
    <s v="2023-09-10T00:00:00.000Z"/>
    <n v="1.1399999999999999"/>
    <n v="5.75"/>
    <s v="NFL"/>
    <d v="2023-09-10T00:00:00"/>
    <n v="1694304000"/>
    <n v="0.70327993897787955"/>
    <n v="0.86263996948893973"/>
  </r>
  <r>
    <x v="58"/>
    <s v="2023-09-10T00:30:00.000Z"/>
    <n v="1.01"/>
    <n v="16.75"/>
    <s v="NFL"/>
    <d v="2023-09-10T00:30:00"/>
    <n v="1694305800.0000002"/>
    <n v="0.93039751736367671"/>
    <n v="0.97619875868183836"/>
  </r>
  <r>
    <x v="58"/>
    <s v="2023-09-10T00:30:00.000Z"/>
    <n v="1.01"/>
    <n v="23"/>
    <s v="NFL"/>
    <d v="2023-09-10T00:30:00"/>
    <n v="1694305800.0000002"/>
    <n v="0.9466207490314249"/>
    <n v="0.98431037451571246"/>
  </r>
  <r>
    <x v="58"/>
    <s v="2023-09-10T00:30:00.000Z"/>
    <n v="1.01"/>
    <n v="23"/>
    <s v="NFL"/>
    <d v="2023-09-10T00:30:00"/>
    <n v="1694305800.0000002"/>
    <n v="0.9466207490314249"/>
    <n v="0.98431037451571246"/>
  </r>
  <r>
    <x v="58"/>
    <s v="2023-09-10T00:30:00.000Z"/>
    <n v="1.01"/>
    <n v="17"/>
    <s v="NFL"/>
    <d v="2023-09-10T00:30:00"/>
    <n v="1694305800.0000002"/>
    <n v="0.93127548048922537"/>
    <n v="0.9766377402446127"/>
  </r>
  <r>
    <x v="58"/>
    <s v="2023-09-10T00:30:00.000Z"/>
    <n v="1.01"/>
    <n v="21"/>
    <s v="NFL"/>
    <d v="2023-09-10T00:30:00"/>
    <n v="1694305800.0000002"/>
    <n v="0.94247996228194242"/>
    <n v="0.98223998114097122"/>
  </r>
  <r>
    <x v="59"/>
    <s v="2023-09-10T02:29:00.000Z"/>
    <n v="1.39"/>
    <n v="3.05"/>
    <s v="NFL"/>
    <d v="2023-09-10T02:29:00"/>
    <n v="1694312940.0000002"/>
    <n v="0.39155560797263833"/>
    <n v="0.70677780398631918"/>
  </r>
  <r>
    <x v="59"/>
    <s v="2023-09-10T02:29:00.000Z"/>
    <n v="1.4"/>
    <n v="3"/>
    <s v="NFL"/>
    <d v="2023-09-10T02:29:00"/>
    <n v="1694312940.0000002"/>
    <n v="0.38095238095238099"/>
    <n v="0.70147619047619048"/>
  </r>
  <r>
    <x v="59"/>
    <s v="2023-09-10T02:29:00.000Z"/>
    <n v="1.4"/>
    <n v="3"/>
    <s v="NFL"/>
    <d v="2023-09-10T02:29:00"/>
    <n v="1694312940.0000002"/>
    <n v="0.38095238095238099"/>
    <n v="0.70147619047619048"/>
  </r>
  <r>
    <x v="59"/>
    <s v="2023-09-10T02:29:00.000Z"/>
    <n v="1.4"/>
    <n v="3.05"/>
    <s v="NFL"/>
    <d v="2023-09-10T02:29:00"/>
    <n v="1694312940.0000002"/>
    <n v="0.38641686182669788"/>
    <n v="0.70420843091334895"/>
  </r>
  <r>
    <x v="59"/>
    <s v="2023-09-10T02:29:00.000Z"/>
    <n v="1.39"/>
    <n v="3.08"/>
    <s v="NFL"/>
    <d v="2023-09-10T02:29:00"/>
    <n v="1694312940.0000002"/>
    <n v="0.39474913575633008"/>
    <n v="0.708374567878165"/>
  </r>
  <r>
    <x v="59"/>
    <s v="2023-09-10T02:29:00.000Z"/>
    <n v="1.38"/>
    <n v="3.1"/>
    <s v="NFL"/>
    <d v="2023-09-10T02:29:00"/>
    <n v="1694312940.0000002"/>
    <n v="0.40205703599813009"/>
    <n v="0.71202851799906508"/>
  </r>
  <r>
    <x v="59"/>
    <s v="2023-09-10T02:29:00.000Z"/>
    <n v="1.4"/>
    <n v="3.1"/>
    <s v="NFL"/>
    <d v="2023-09-10T02:29:00"/>
    <n v="1694312940.0000002"/>
    <n v="0.39170506912442399"/>
    <n v="0.70685253456221198"/>
  </r>
  <r>
    <x v="59"/>
    <s v="2023-09-10T02:29:00.000Z"/>
    <n v="1.38"/>
    <n v="3.1"/>
    <s v="NFL"/>
    <d v="2023-09-10T02:29:00"/>
    <n v="1694312940.0000002"/>
    <n v="0.40205703599813009"/>
    <n v="0.71202851799906508"/>
  </r>
  <r>
    <x v="59"/>
    <s v="2023-09-10T02:29:00.000Z"/>
    <n v="1.4"/>
    <n v="3.1"/>
    <s v="NFL"/>
    <d v="2023-09-10T02:29:00"/>
    <n v="1694312940.0000002"/>
    <n v="0.39170506912442399"/>
    <n v="0.70685253456221198"/>
  </r>
  <r>
    <x v="59"/>
    <s v="2023-09-10T02:29:00.000Z"/>
    <n v="1.39"/>
    <n v="3.15"/>
    <s v="NFL"/>
    <d v="2023-09-10T02:29:00"/>
    <n v="1694312940.0000002"/>
    <n v="0.40196414297133731"/>
    <n v="0.71198207148566861"/>
  </r>
  <r>
    <x v="59"/>
    <s v="2023-09-10T02:29:00.000Z"/>
    <n v="1.39"/>
    <n v="3.15"/>
    <s v="NFL"/>
    <d v="2023-09-10T02:29:00"/>
    <n v="1694312940.0000002"/>
    <n v="0.40196414297133731"/>
    <n v="0.71198207148566861"/>
  </r>
  <r>
    <x v="59"/>
    <s v="2023-09-10T02:29:00.000Z"/>
    <n v="1.4"/>
    <n v="3"/>
    <s v="NFL"/>
    <d v="2023-09-10T02:29:00"/>
    <n v="1694312940.0000002"/>
    <n v="0.38095238095238099"/>
    <n v="0.70147619047619048"/>
  </r>
  <r>
    <x v="59"/>
    <s v="2023-09-10T02:29:00.000Z"/>
    <n v="1.4"/>
    <n v="2.97"/>
    <s v="NFL"/>
    <d v="2023-09-10T02:29:00"/>
    <n v="1694312940.0000002"/>
    <n v="0.37758537758537764"/>
    <n v="0.69979268879268886"/>
  </r>
  <r>
    <x v="59"/>
    <s v="2023-09-10T02:29:00.000Z"/>
    <n v="1.42"/>
    <n v="2.9"/>
    <s v="NFL"/>
    <d v="2023-09-10T02:29:00"/>
    <n v="1694312940.0000002"/>
    <n v="0.35939776590577954"/>
    <n v="0.69069888295288973"/>
  </r>
  <r>
    <x v="60"/>
    <s v="2023-09-10T02:29:00.000Z"/>
    <n v="23"/>
    <n v="1.01"/>
    <s v="NFL"/>
    <d v="2023-09-10T02:29:00"/>
    <n v="1694312940.0000002"/>
    <n v="0.9466207490314249"/>
    <n v="0.98431037451571246"/>
  </r>
  <r>
    <x v="60"/>
    <s v="2023-09-10T02:29:00.000Z"/>
    <n v="21"/>
    <n v="1.02"/>
    <s v="NFL"/>
    <d v="2023-09-10T02:29:00"/>
    <n v="1694312940.0000002"/>
    <n v="0.9327731092436975"/>
    <n v="0.97738655462184876"/>
  </r>
  <r>
    <x v="60"/>
    <s v="2023-09-10T02:29:00.000Z"/>
    <n v="21"/>
    <n v="1.01"/>
    <s v="NFL"/>
    <d v="2023-09-10T02:29:00"/>
    <n v="1694312940.0000002"/>
    <n v="0.94247996228194242"/>
    <n v="0.98223998114097122"/>
  </r>
  <r>
    <x v="60"/>
    <s v="2023-09-10T02:29:00.000Z"/>
    <n v="17"/>
    <n v="1.01"/>
    <s v="NFL"/>
    <d v="2023-09-10T02:29:00"/>
    <n v="1694312940.0000002"/>
    <n v="0.93127548048922537"/>
    <n v="0.9766377402446127"/>
  </r>
  <r>
    <x v="60"/>
    <s v="2023-09-10T02:29:00.000Z"/>
    <n v="18"/>
    <n v="1.01"/>
    <s v="NFL"/>
    <d v="2023-09-10T02:29:00"/>
    <n v="1694312940.0000002"/>
    <n v="0.93454345434543451"/>
    <n v="0.97827172717271726"/>
  </r>
  <r>
    <x v="60"/>
    <s v="2023-09-10T02:29:00.000Z"/>
    <n v="21"/>
    <n v="1.01"/>
    <s v="NFL"/>
    <d v="2023-09-10T02:29:00"/>
    <n v="1694312940.0000002"/>
    <n v="0.94247996228194242"/>
    <n v="0.98223998114097122"/>
  </r>
  <r>
    <x v="60"/>
    <s v="2023-09-10T02:29:00.000Z"/>
    <n v="16"/>
    <n v="1.01"/>
    <s v="NFL"/>
    <d v="2023-09-10T02:29:00"/>
    <n v="1694312940.0000002"/>
    <n v="0.92759900990099009"/>
    <n v="0.97479950495049505"/>
  </r>
  <r>
    <x v="60"/>
    <s v="2023-09-10T02:29:00.000Z"/>
    <n v="16"/>
    <n v="1.01"/>
    <s v="NFL"/>
    <d v="2023-09-10T02:29:00"/>
    <n v="1694312940.0000002"/>
    <n v="0.92759900990099009"/>
    <n v="0.97479950495049505"/>
  </r>
  <r>
    <x v="61"/>
    <s v="2023-09-10T02:29:00.000Z"/>
    <n v="2.4"/>
    <n v="1.58"/>
    <s v="NFL"/>
    <d v="2023-09-10T02:29:00"/>
    <n v="1694312940.0000002"/>
    <n v="0.21624472573839654"/>
    <n v="0.61912236286919831"/>
  </r>
  <r>
    <x v="61"/>
    <s v="2023-09-10T02:29:00.000Z"/>
    <n v="2.4500000000000002"/>
    <n v="1.57"/>
    <s v="NFL"/>
    <d v="2023-09-10T02:29:00"/>
    <n v="1694312940.0000002"/>
    <n v="0.22877940985311324"/>
    <n v="0.62538970492655666"/>
  </r>
  <r>
    <x v="61"/>
    <s v="2023-09-10T02:29:00.000Z"/>
    <n v="2.48"/>
    <n v="1.59"/>
    <s v="NFL"/>
    <d v="2023-09-10T02:29:00"/>
    <n v="1694312940.0000002"/>
    <n v="0.22570501115844993"/>
    <n v="0.623852505579225"/>
  </r>
  <r>
    <x v="61"/>
    <s v="2023-09-10T02:29:00.000Z"/>
    <n v="2.5499999999999998"/>
    <n v="1.56"/>
    <s v="NFL"/>
    <d v="2023-09-10T02:29:00"/>
    <n v="1694312940.0000002"/>
    <n v="0.24886877828054288"/>
    <n v="0.63543438914027139"/>
  </r>
  <r>
    <x v="61"/>
    <s v="2023-09-10T02:29:00.000Z"/>
    <n v="2.4300000000000002"/>
    <n v="1.59"/>
    <s v="NFL"/>
    <d v="2023-09-10T02:29:00"/>
    <n v="1694312940.0000002"/>
    <n v="0.21740818386520694"/>
    <n v="0.61970409193260345"/>
  </r>
  <r>
    <x v="61"/>
    <s v="2023-09-10T02:29:00.000Z"/>
    <n v="2.4"/>
    <n v="1.61"/>
    <s v="NFL"/>
    <d v="2023-09-10T02:29:00"/>
    <n v="1694312940.0000002"/>
    <n v="0.20445134575569351"/>
    <n v="0.61322567287784679"/>
  </r>
  <r>
    <x v="61"/>
    <s v="2023-09-10T02:29:00.000Z"/>
    <n v="2.5"/>
    <n v="1.59"/>
    <s v="NFL"/>
    <d v="2023-09-10T02:29:00"/>
    <n v="1694312940.0000002"/>
    <n v="0.22893081761006284"/>
    <n v="0.62546540880503143"/>
  </r>
  <r>
    <x v="61"/>
    <s v="2023-09-10T02:29:00.000Z"/>
    <n v="2.5"/>
    <n v="1.59"/>
    <s v="NFL"/>
    <d v="2023-09-10T02:29:00"/>
    <n v="1694312940.0000002"/>
    <n v="0.22893081761006284"/>
    <n v="0.62546540880503143"/>
  </r>
  <r>
    <x v="61"/>
    <s v="2023-09-10T02:29:00.000Z"/>
    <n v="2.4"/>
    <n v="1.61"/>
    <s v="NFL"/>
    <d v="2023-09-10T02:29:00"/>
    <n v="1694312940.0000002"/>
    <n v="0.20445134575569351"/>
    <n v="0.61322567287784679"/>
  </r>
  <r>
    <x v="61"/>
    <s v="2023-09-10T02:29:00.000Z"/>
    <n v="2.4500000000000002"/>
    <n v="1.59"/>
    <s v="NFL"/>
    <d v="2023-09-10T02:29:00"/>
    <n v="1694312940.0000002"/>
    <n v="0.22076755230394046"/>
    <n v="0.62138377615197027"/>
  </r>
  <r>
    <x v="61"/>
    <s v="2023-09-10T02:29:00.000Z"/>
    <n v="2.3199999999999998"/>
    <n v="1.63"/>
    <s v="NFL"/>
    <d v="2023-09-10T02:29:00"/>
    <n v="1694312940.0000002"/>
    <n v="0.18246244975671672"/>
    <n v="0.60223122487835834"/>
  </r>
  <r>
    <x v="61"/>
    <s v="2023-09-10T02:29:00.000Z"/>
    <n v="2.3199999999999998"/>
    <n v="1.63"/>
    <s v="NFL"/>
    <d v="2023-09-10T02:29:00"/>
    <n v="1694312940.0000002"/>
    <n v="0.18246244975671672"/>
    <n v="0.60223122487835834"/>
  </r>
  <r>
    <x v="61"/>
    <s v="2023-09-10T02:29:00.000Z"/>
    <n v="2.4"/>
    <n v="1.58"/>
    <s v="NFL"/>
    <d v="2023-09-10T02:29:00"/>
    <n v="1694312940.0000002"/>
    <n v="0.21624472573839654"/>
    <n v="0.61912236286919831"/>
  </r>
  <r>
    <x v="61"/>
    <s v="2023-09-10T02:29:00.000Z"/>
    <n v="2.35"/>
    <n v="1.58"/>
    <s v="NFL"/>
    <d v="2023-09-10T02:29:00"/>
    <n v="1694312940.0000002"/>
    <n v="0.2073794775114462"/>
    <n v="0.614689738755723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74E90B-58A6-4D97-91F1-7F4254326C13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66" firstHeaderRow="0" firstDataRow="1" firstDataCol="1"/>
  <pivotFields count="9">
    <pivotField axis="axisRow" showAll="0">
      <items count="79">
        <item x="57"/>
        <item x="44"/>
        <item x="15"/>
        <item x="36"/>
        <item m="1" x="68"/>
        <item x="7"/>
        <item x="61"/>
        <item x="53"/>
        <item x="34"/>
        <item x="50"/>
        <item x="2"/>
        <item m="1" x="74"/>
        <item x="59"/>
        <item x="22"/>
        <item x="3"/>
        <item m="1" x="69"/>
        <item x="21"/>
        <item x="46"/>
        <item m="1" x="62"/>
        <item m="1" x="65"/>
        <item x="54"/>
        <item x="12"/>
        <item x="42"/>
        <item x="4"/>
        <item m="1" x="64"/>
        <item x="49"/>
        <item x="19"/>
        <item x="14"/>
        <item m="1" x="77"/>
        <item x="10"/>
        <item m="1" x="70"/>
        <item x="0"/>
        <item m="1" x="67"/>
        <item x="33"/>
        <item x="56"/>
        <item x="38"/>
        <item x="43"/>
        <item x="58"/>
        <item x="40"/>
        <item x="48"/>
        <item m="1" x="63"/>
        <item x="51"/>
        <item m="1" x="75"/>
        <item x="17"/>
        <item x="8"/>
        <item x="26"/>
        <item x="16"/>
        <item m="1" x="71"/>
        <item x="25"/>
        <item m="1" x="66"/>
        <item x="24"/>
        <item x="39"/>
        <item x="13"/>
        <item m="1" x="72"/>
        <item x="11"/>
        <item x="41"/>
        <item x="31"/>
        <item x="28"/>
        <item x="27"/>
        <item x="47"/>
        <item x="5"/>
        <item x="20"/>
        <item m="1" x="73"/>
        <item x="9"/>
        <item x="6"/>
        <item m="1" x="76"/>
        <item x="37"/>
        <item x="29"/>
        <item x="45"/>
        <item x="1"/>
        <item x="23"/>
        <item x="55"/>
        <item x="60"/>
        <item x="30"/>
        <item x="32"/>
        <item x="35"/>
        <item x="18"/>
        <item x="52"/>
        <item t="default"/>
      </items>
    </pivotField>
    <pivotField showAll="0"/>
    <pivotField showAll="0"/>
    <pivotField showAll="0"/>
    <pivotField showAll="0"/>
    <pivotField numFmtId="168" showAll="0"/>
    <pivotField numFmtId="169" showAll="0"/>
    <pivotField showAll="0"/>
    <pivotField dataField="1" showAll="0"/>
  </pivotFields>
  <rowFields count="1">
    <field x="0"/>
  </rowFields>
  <rowItems count="63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6"/>
    </i>
    <i>
      <x v="17"/>
    </i>
    <i>
      <x v="20"/>
    </i>
    <i>
      <x v="21"/>
    </i>
    <i>
      <x v="22"/>
    </i>
    <i>
      <x v="23"/>
    </i>
    <i>
      <x v="25"/>
    </i>
    <i>
      <x v="26"/>
    </i>
    <i>
      <x v="27"/>
    </i>
    <i>
      <x v="29"/>
    </i>
    <i>
      <x v="31"/>
    </i>
    <i>
      <x v="33"/>
    </i>
    <i>
      <x v="34"/>
    </i>
    <i>
      <x v="35"/>
    </i>
    <i>
      <x v="36"/>
    </i>
    <i>
      <x v="37"/>
    </i>
    <i>
      <x v="38"/>
    </i>
    <i>
      <x v="39"/>
    </i>
    <i>
      <x v="41"/>
    </i>
    <i>
      <x v="43"/>
    </i>
    <i>
      <x v="44"/>
    </i>
    <i>
      <x v="45"/>
    </i>
    <i>
      <x v="46"/>
    </i>
    <i>
      <x v="48"/>
    </i>
    <i>
      <x v="50"/>
    </i>
    <i>
      <x v="51"/>
    </i>
    <i>
      <x v="52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3"/>
    </i>
    <i>
      <x v="64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f fave" fld="8" subtotal="min" baseField="0" baseItem="0"/>
    <dataField name="Max of fave" fld="8" subtotal="max" baseField="0" baseItem="0"/>
    <dataField name="Average of fave" fld="8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4623-864E-410F-858E-4D576974B959}">
  <sheetPr codeName="Sheet1"/>
  <dimension ref="A3:N81"/>
  <sheetViews>
    <sheetView zoomScale="75" zoomScaleNormal="75" workbookViewId="0">
      <pane ySplit="3600" topLeftCell="A47"/>
      <selection activeCell="H14" sqref="H14"/>
      <selection pane="bottomLeft" activeCell="A72" sqref="A72"/>
    </sheetView>
  </sheetViews>
  <sheetFormatPr defaultRowHeight="15" x14ac:dyDescent="0.25"/>
  <cols>
    <col min="1" max="1" width="55.5703125" bestFit="1" customWidth="1"/>
    <col min="2" max="3" width="12" bestFit="1" customWidth="1"/>
    <col min="4" max="4" width="15" bestFit="1" customWidth="1"/>
    <col min="12" max="12" width="14.42578125" customWidth="1"/>
  </cols>
  <sheetData>
    <row r="3" spans="1:14" x14ac:dyDescent="0.25">
      <c r="A3" s="4" t="s">
        <v>58</v>
      </c>
      <c r="B3" t="s">
        <v>232</v>
      </c>
      <c r="C3" t="s">
        <v>233</v>
      </c>
      <c r="D3" t="s">
        <v>248</v>
      </c>
    </row>
    <row r="4" spans="1:14" x14ac:dyDescent="0.25">
      <c r="A4" s="5" t="s">
        <v>118</v>
      </c>
      <c r="B4">
        <v>0.84744133644133646</v>
      </c>
      <c r="C4">
        <v>0.86338959467634613</v>
      </c>
      <c r="D4">
        <v>0.85637746439918683</v>
      </c>
      <c r="E4" s="5" t="s">
        <v>118</v>
      </c>
      <c r="F4">
        <v>0.84744133644133646</v>
      </c>
      <c r="G4">
        <v>0.86338959467634613</v>
      </c>
      <c r="H4">
        <v>0.85637746439918683</v>
      </c>
      <c r="J4" s="2">
        <f>MAX(H4-F4,G4-H4)</f>
        <v>8.9361279578503705E-3</v>
      </c>
      <c r="K4" s="2"/>
      <c r="L4" t="s">
        <v>3</v>
      </c>
      <c r="M4" s="2">
        <f>VLOOKUP(L4,E$4:H$65,4,FALSE)</f>
        <v>0.85721489723021327</v>
      </c>
      <c r="N4" t="s">
        <v>220</v>
      </c>
    </row>
    <row r="5" spans="1:14" x14ac:dyDescent="0.25">
      <c r="A5" s="5" t="s">
        <v>101</v>
      </c>
      <c r="B5">
        <v>0.72480090497737559</v>
      </c>
      <c r="C5">
        <v>0.73707550482879713</v>
      </c>
      <c r="D5">
        <v>0.73165915727156372</v>
      </c>
      <c r="E5" s="5" t="s">
        <v>101</v>
      </c>
      <c r="F5">
        <v>0.72480090497737559</v>
      </c>
      <c r="G5">
        <v>0.73707550482879713</v>
      </c>
      <c r="H5">
        <v>0.73165915727156372</v>
      </c>
      <c r="J5" s="2">
        <f t="shared" ref="J5:J65" si="0">MAX(H5-F5,G5-H5)</f>
        <v>6.8582522941881274E-3</v>
      </c>
      <c r="K5" s="2"/>
      <c r="L5" t="s">
        <v>1</v>
      </c>
      <c r="M5" s="2">
        <f t="shared" ref="M5:M35" si="1">VLOOKUP(L5,E$4:H$65,4,FALSE)</f>
        <v>0.70279917367251343</v>
      </c>
      <c r="N5" t="s">
        <v>219</v>
      </c>
    </row>
    <row r="6" spans="1:14" x14ac:dyDescent="0.25">
      <c r="A6" s="5" t="s">
        <v>1</v>
      </c>
      <c r="B6">
        <v>0.6986513317191283</v>
      </c>
      <c r="C6">
        <v>0.70685253456221198</v>
      </c>
      <c r="D6">
        <v>0.70279917367251343</v>
      </c>
      <c r="E6" s="5" t="s">
        <v>1</v>
      </c>
      <c r="F6">
        <v>0.6986513317191283</v>
      </c>
      <c r="G6">
        <v>0.70685253456221198</v>
      </c>
      <c r="H6">
        <v>0.70279917367251343</v>
      </c>
      <c r="J6" s="2">
        <f t="shared" si="0"/>
        <v>4.1478419533851341E-3</v>
      </c>
      <c r="K6" s="2"/>
      <c r="L6" t="s">
        <v>101</v>
      </c>
      <c r="M6" s="2">
        <f t="shared" si="1"/>
        <v>0.73165915727156372</v>
      </c>
      <c r="N6" t="s">
        <v>209</v>
      </c>
    </row>
    <row r="7" spans="1:14" x14ac:dyDescent="0.25">
      <c r="A7" s="5" t="s">
        <v>88</v>
      </c>
      <c r="B7">
        <v>0.89002187902187901</v>
      </c>
      <c r="C7">
        <v>0.92273416407061271</v>
      </c>
      <c r="D7">
        <v>0.90080829612975821</v>
      </c>
      <c r="E7" s="5" t="s">
        <v>88</v>
      </c>
      <c r="F7">
        <v>0.89002187902187901</v>
      </c>
      <c r="G7">
        <v>0.92273416407061271</v>
      </c>
      <c r="H7">
        <v>0.90080829612975821</v>
      </c>
      <c r="J7" s="2">
        <f t="shared" si="0"/>
        <v>2.1925867940854493E-2</v>
      </c>
      <c r="K7" s="2"/>
      <c r="L7" t="s">
        <v>120</v>
      </c>
      <c r="M7" s="2">
        <f t="shared" si="1"/>
        <v>0.70542908528899118</v>
      </c>
      <c r="N7" t="s">
        <v>211</v>
      </c>
    </row>
    <row r="8" spans="1:14" x14ac:dyDescent="0.25">
      <c r="A8" s="5" t="s">
        <v>12</v>
      </c>
      <c r="B8">
        <v>0.73988102609464834</v>
      </c>
      <c r="C8">
        <v>0.76701795185638511</v>
      </c>
      <c r="D8">
        <v>0.75145449145034249</v>
      </c>
      <c r="E8" s="5" t="s">
        <v>12</v>
      </c>
      <c r="F8">
        <v>0.73988102609464834</v>
      </c>
      <c r="G8">
        <v>0.76701795185638511</v>
      </c>
      <c r="H8">
        <v>0.75145449145034249</v>
      </c>
      <c r="J8" s="2">
        <f t="shared" si="0"/>
        <v>1.5563460406042617E-2</v>
      </c>
      <c r="K8" s="2"/>
      <c r="L8" t="s">
        <v>66</v>
      </c>
      <c r="M8" s="2">
        <f t="shared" si="1"/>
        <v>0.6037815520842541</v>
      </c>
      <c r="N8" t="s">
        <v>214</v>
      </c>
    </row>
    <row r="9" spans="1:14" x14ac:dyDescent="0.25">
      <c r="A9" s="5" t="s">
        <v>123</v>
      </c>
      <c r="B9">
        <v>0.60223122487835834</v>
      </c>
      <c r="C9">
        <v>0.63543438914027139</v>
      </c>
      <c r="D9">
        <v>0.61861025323908714</v>
      </c>
      <c r="E9" s="5" t="s">
        <v>123</v>
      </c>
      <c r="F9">
        <v>0.60223122487835834</v>
      </c>
      <c r="G9">
        <v>0.63543438914027139</v>
      </c>
      <c r="H9">
        <v>0.61861025323908714</v>
      </c>
      <c r="J9" s="2">
        <f t="shared" si="0"/>
        <v>1.6824135901184256E-2</v>
      </c>
      <c r="K9" s="2"/>
      <c r="L9" t="s">
        <v>74</v>
      </c>
      <c r="M9" s="2">
        <f t="shared" si="1"/>
        <v>0.63626290782716399</v>
      </c>
      <c r="N9" t="s">
        <v>241</v>
      </c>
    </row>
    <row r="10" spans="1:14" x14ac:dyDescent="0.25">
      <c r="A10" s="5" t="s">
        <v>113</v>
      </c>
      <c r="B10">
        <v>0.75672649572649564</v>
      </c>
      <c r="C10">
        <v>0.79583606557377051</v>
      </c>
      <c r="D10">
        <v>0.76579012055099505</v>
      </c>
      <c r="E10" s="5" t="s">
        <v>113</v>
      </c>
      <c r="F10">
        <v>0.75672649572649564</v>
      </c>
      <c r="G10">
        <v>0.79583606557377051</v>
      </c>
      <c r="H10">
        <v>0.76579012055099505</v>
      </c>
      <c r="J10" s="2">
        <f t="shared" si="0"/>
        <v>3.0045945022775467E-2</v>
      </c>
      <c r="K10" s="2"/>
      <c r="L10" t="s">
        <v>62</v>
      </c>
      <c r="M10" s="2">
        <f t="shared" si="1"/>
        <v>0.59680778614051522</v>
      </c>
      <c r="N10" t="s">
        <v>215</v>
      </c>
    </row>
    <row r="11" spans="1:14" x14ac:dyDescent="0.25">
      <c r="A11" s="5" t="s">
        <v>85</v>
      </c>
      <c r="B11">
        <v>0.98431037451571246</v>
      </c>
      <c r="C11">
        <v>0.99880487804878049</v>
      </c>
      <c r="D11">
        <v>0.99397337687109122</v>
      </c>
      <c r="E11" s="5" t="s">
        <v>85</v>
      </c>
      <c r="F11">
        <v>0.98431037451571246</v>
      </c>
      <c r="G11">
        <v>0.99880487804878049</v>
      </c>
      <c r="H11">
        <v>0.99397337687109122</v>
      </c>
      <c r="J11" s="2">
        <f t="shared" si="0"/>
        <v>9.6630023553787581E-3</v>
      </c>
      <c r="K11" s="2"/>
      <c r="L11" t="s">
        <v>113</v>
      </c>
      <c r="M11" s="2">
        <f t="shared" si="1"/>
        <v>0.76579012055099505</v>
      </c>
      <c r="N11" t="s">
        <v>210</v>
      </c>
    </row>
    <row r="12" spans="1:14" x14ac:dyDescent="0.25">
      <c r="A12" s="5" t="s">
        <v>109</v>
      </c>
      <c r="B12">
        <v>0.92674332787359093</v>
      </c>
      <c r="C12">
        <v>0.95208669108669108</v>
      </c>
      <c r="D12">
        <v>0.93793905716804105</v>
      </c>
      <c r="E12" s="5" t="s">
        <v>109</v>
      </c>
      <c r="F12">
        <v>0.92674332787359093</v>
      </c>
      <c r="G12">
        <v>0.95208669108669108</v>
      </c>
      <c r="H12">
        <v>0.93793905716804105</v>
      </c>
      <c r="J12" s="2">
        <f t="shared" si="0"/>
        <v>1.4147633918650038E-2</v>
      </c>
      <c r="K12" s="2"/>
      <c r="L12" t="s">
        <v>68</v>
      </c>
      <c r="M12" s="2">
        <f t="shared" si="1"/>
        <v>0.74242062912977091</v>
      </c>
      <c r="N12" t="s">
        <v>243</v>
      </c>
    </row>
    <row r="13" spans="1:14" x14ac:dyDescent="0.25">
      <c r="A13" s="5" t="s">
        <v>7</v>
      </c>
      <c r="B13">
        <v>0.63151282051282043</v>
      </c>
      <c r="C13">
        <v>0.64399893600851199</v>
      </c>
      <c r="D13">
        <v>0.63854229619710112</v>
      </c>
      <c r="E13" s="5" t="s">
        <v>7</v>
      </c>
      <c r="F13">
        <v>0.63151282051282043</v>
      </c>
      <c r="G13">
        <v>0.64399893600851199</v>
      </c>
      <c r="H13">
        <v>0.63854229619710112</v>
      </c>
      <c r="J13" s="2">
        <f t="shared" si="0"/>
        <v>7.0294756842806949E-3</v>
      </c>
      <c r="K13" s="2"/>
      <c r="L13" t="s">
        <v>123</v>
      </c>
      <c r="M13" s="2">
        <f t="shared" si="1"/>
        <v>0.61861025323908714</v>
      </c>
      <c r="N13" t="s">
        <v>227</v>
      </c>
    </row>
    <row r="14" spans="1:14" x14ac:dyDescent="0.25">
      <c r="A14" s="5" t="s">
        <v>120</v>
      </c>
      <c r="B14">
        <v>0.69069888295288973</v>
      </c>
      <c r="C14">
        <v>0.71202851799906508</v>
      </c>
      <c r="D14">
        <v>0.70542908528899118</v>
      </c>
      <c r="E14" s="5" t="s">
        <v>120</v>
      </c>
      <c r="F14">
        <v>0.69069888295288973</v>
      </c>
      <c r="G14">
        <v>0.71202851799906508</v>
      </c>
      <c r="H14">
        <v>0.70542908528899118</v>
      </c>
      <c r="J14" s="2">
        <f t="shared" si="0"/>
        <v>1.473020233610145E-2</v>
      </c>
      <c r="K14" s="2"/>
      <c r="L14" t="s">
        <v>78</v>
      </c>
      <c r="M14" s="2">
        <f t="shared" si="1"/>
        <v>0.7360840333738915</v>
      </c>
      <c r="N14" t="s">
        <v>240</v>
      </c>
    </row>
    <row r="15" spans="1:14" x14ac:dyDescent="0.25">
      <c r="A15" s="5" t="s">
        <v>70</v>
      </c>
      <c r="B15">
        <v>0.98681873571972578</v>
      </c>
      <c r="C15">
        <v>0.98681873571972578</v>
      </c>
      <c r="D15">
        <v>0.98681873571972578</v>
      </c>
      <c r="E15" s="5" t="s">
        <v>70</v>
      </c>
      <c r="F15">
        <v>0.98681873571972578</v>
      </c>
      <c r="G15">
        <v>0.98681873571972578</v>
      </c>
      <c r="H15">
        <v>0.98681873571972578</v>
      </c>
      <c r="J15" s="2">
        <f t="shared" si="0"/>
        <v>0</v>
      </c>
      <c r="K15" s="2"/>
      <c r="L15" t="s">
        <v>103</v>
      </c>
      <c r="M15" s="2">
        <f t="shared" si="1"/>
        <v>0.70549911400045906</v>
      </c>
      <c r="N15" t="s">
        <v>217</v>
      </c>
    </row>
    <row r="16" spans="1:14" x14ac:dyDescent="0.25">
      <c r="A16" s="5" t="s">
        <v>8</v>
      </c>
      <c r="B16">
        <v>0.80972495446265946</v>
      </c>
      <c r="C16">
        <v>0.82700140056022409</v>
      </c>
      <c r="D16">
        <v>0.82038923027157218</v>
      </c>
      <c r="E16" s="5" t="s">
        <v>8</v>
      </c>
      <c r="F16">
        <v>0.80972495446265946</v>
      </c>
      <c r="G16">
        <v>0.82700140056022409</v>
      </c>
      <c r="H16">
        <v>0.82038923027157218</v>
      </c>
      <c r="J16" s="2">
        <f t="shared" si="0"/>
        <v>1.0664275808912715E-2</v>
      </c>
      <c r="K16" s="2"/>
      <c r="L16" t="s">
        <v>97</v>
      </c>
      <c r="M16" s="2">
        <f t="shared" si="1"/>
        <v>0.73770989636002504</v>
      </c>
      <c r="N16" t="s">
        <v>213</v>
      </c>
    </row>
    <row r="17" spans="1:14" x14ac:dyDescent="0.25">
      <c r="A17" s="5" t="s">
        <v>69</v>
      </c>
      <c r="B17">
        <v>0.72480090497737559</v>
      </c>
      <c r="C17">
        <v>0.74900122839343686</v>
      </c>
      <c r="D17">
        <v>0.73901219696929654</v>
      </c>
      <c r="E17" s="5" t="s">
        <v>69</v>
      </c>
      <c r="F17">
        <v>0.72480090497737559</v>
      </c>
      <c r="G17">
        <v>0.74900122839343686</v>
      </c>
      <c r="H17">
        <v>0.73901219696929654</v>
      </c>
      <c r="J17" s="2">
        <f t="shared" si="0"/>
        <v>1.4211291991920949E-2</v>
      </c>
      <c r="K17" s="2"/>
      <c r="L17" t="s">
        <v>77</v>
      </c>
      <c r="M17" s="2">
        <f t="shared" si="1"/>
        <v>0.65130315342646017</v>
      </c>
      <c r="N17" t="s">
        <v>216</v>
      </c>
    </row>
    <row r="18" spans="1:14" x14ac:dyDescent="0.25">
      <c r="A18" s="5" t="s">
        <v>104</v>
      </c>
      <c r="B18">
        <v>0.59663899868247694</v>
      </c>
      <c r="C18">
        <v>0.62138377615197027</v>
      </c>
      <c r="D18">
        <v>0.61433033882507826</v>
      </c>
      <c r="E18" s="5" t="s">
        <v>104</v>
      </c>
      <c r="F18">
        <v>0.59663899868247694</v>
      </c>
      <c r="G18">
        <v>0.62138377615197027</v>
      </c>
      <c r="H18">
        <v>0.61433033882507826</v>
      </c>
      <c r="J18" s="2">
        <f t="shared" si="0"/>
        <v>1.7691340142601319E-2</v>
      </c>
      <c r="K18" s="2"/>
      <c r="L18" t="s">
        <v>104</v>
      </c>
      <c r="M18" s="2">
        <f t="shared" si="1"/>
        <v>0.61433033882507826</v>
      </c>
      <c r="N18" t="s">
        <v>226</v>
      </c>
    </row>
    <row r="19" spans="1:14" x14ac:dyDescent="0.25">
      <c r="A19" s="5" t="s">
        <v>114</v>
      </c>
      <c r="B19">
        <v>0.9517692307692307</v>
      </c>
      <c r="C19">
        <v>0.96786274509803927</v>
      </c>
      <c r="D19">
        <v>0.96007256696326704</v>
      </c>
      <c r="E19" s="5" t="s">
        <v>114</v>
      </c>
      <c r="F19">
        <v>0.9517692307692307</v>
      </c>
      <c r="G19">
        <v>0.96786274509803927</v>
      </c>
      <c r="H19">
        <v>0.96007256696326704</v>
      </c>
      <c r="J19" s="2">
        <f t="shared" si="0"/>
        <v>8.303336194036337E-3</v>
      </c>
      <c r="K19" s="2"/>
      <c r="L19" t="s">
        <v>115</v>
      </c>
      <c r="M19" s="2">
        <f t="shared" si="1"/>
        <v>0.85412756863581796</v>
      </c>
      <c r="N19" t="s">
        <v>242</v>
      </c>
    </row>
    <row r="20" spans="1:14" x14ac:dyDescent="0.25">
      <c r="A20" s="5" t="s">
        <v>18</v>
      </c>
      <c r="B20">
        <v>0.51100000000000001</v>
      </c>
      <c r="C20">
        <v>0.53422404371584697</v>
      </c>
      <c r="D20">
        <v>0.52463862676192519</v>
      </c>
      <c r="E20" s="5" t="s">
        <v>18</v>
      </c>
      <c r="F20">
        <v>0.51100000000000001</v>
      </c>
      <c r="G20">
        <v>0.53422404371584697</v>
      </c>
      <c r="H20">
        <v>0.52463862676192519</v>
      </c>
      <c r="J20" s="2">
        <f t="shared" si="0"/>
        <v>1.3638626761925177E-2</v>
      </c>
      <c r="K20" s="2"/>
      <c r="L20" t="s">
        <v>69</v>
      </c>
      <c r="M20" s="2">
        <f t="shared" si="1"/>
        <v>0.73901219696929654</v>
      </c>
      <c r="N20" t="s">
        <v>212</v>
      </c>
    </row>
    <row r="21" spans="1:14" x14ac:dyDescent="0.25">
      <c r="A21" s="5" t="s">
        <v>97</v>
      </c>
      <c r="B21">
        <v>0.7275242165242165</v>
      </c>
      <c r="C21">
        <v>0.74486034255599476</v>
      </c>
      <c r="D21">
        <v>0.73770989636002504</v>
      </c>
      <c r="E21" s="5" t="s">
        <v>97</v>
      </c>
      <c r="F21">
        <v>0.7275242165242165</v>
      </c>
      <c r="G21">
        <v>0.74486034255599476</v>
      </c>
      <c r="H21">
        <v>0.73770989636002504</v>
      </c>
      <c r="J21" s="2">
        <f t="shared" si="0"/>
        <v>1.0185679835808537E-2</v>
      </c>
      <c r="K21" s="2"/>
      <c r="L21" t="s">
        <v>111</v>
      </c>
      <c r="M21" s="2">
        <f t="shared" si="1"/>
        <v>0.69224857488904479</v>
      </c>
      <c r="N21" t="s">
        <v>218</v>
      </c>
    </row>
    <row r="22" spans="1:14" x14ac:dyDescent="0.25">
      <c r="A22" s="5" t="s">
        <v>9</v>
      </c>
      <c r="B22">
        <v>0.55539063761097662</v>
      </c>
      <c r="C22">
        <v>0.58264274152890916</v>
      </c>
      <c r="D22">
        <v>0.57177912796099328</v>
      </c>
      <c r="E22" s="5" t="s">
        <v>9</v>
      </c>
      <c r="F22">
        <v>0.55539063761097662</v>
      </c>
      <c r="G22">
        <v>0.58264274152890916</v>
      </c>
      <c r="H22">
        <v>0.57177912796099328</v>
      </c>
      <c r="J22" s="2">
        <f t="shared" si="0"/>
        <v>1.638849035001666E-2</v>
      </c>
      <c r="K22" s="2"/>
      <c r="L22" t="s">
        <v>5</v>
      </c>
      <c r="M22" s="2">
        <f t="shared" si="1"/>
        <v>0.56052424479929863</v>
      </c>
      <c r="N22" t="s">
        <v>208</v>
      </c>
    </row>
    <row r="23" spans="1:14" x14ac:dyDescent="0.25">
      <c r="A23" s="5" t="s">
        <v>108</v>
      </c>
      <c r="B23">
        <v>0.81897101449275367</v>
      </c>
      <c r="C23">
        <v>0.84219658119658125</v>
      </c>
      <c r="D23">
        <v>0.83246205827710351</v>
      </c>
      <c r="E23" s="5" t="s">
        <v>108</v>
      </c>
      <c r="F23">
        <v>0.81897101449275367</v>
      </c>
      <c r="G23">
        <v>0.84219658119658125</v>
      </c>
      <c r="H23">
        <v>0.83246205827710351</v>
      </c>
      <c r="J23" s="2">
        <f t="shared" si="0"/>
        <v>1.3491043784349843E-2</v>
      </c>
      <c r="K23" s="2"/>
      <c r="L23" t="s">
        <v>18</v>
      </c>
      <c r="M23" s="2">
        <f t="shared" si="1"/>
        <v>0.52463862676192519</v>
      </c>
      <c r="N23" t="s">
        <v>198</v>
      </c>
    </row>
    <row r="24" spans="1:14" x14ac:dyDescent="0.25">
      <c r="A24" s="5" t="s">
        <v>66</v>
      </c>
      <c r="B24">
        <v>0.59180808080808078</v>
      </c>
      <c r="C24">
        <v>0.61322567287784679</v>
      </c>
      <c r="D24">
        <v>0.6037815520842541</v>
      </c>
      <c r="E24" s="5" t="s">
        <v>66</v>
      </c>
      <c r="F24">
        <v>0.59180808080808078</v>
      </c>
      <c r="G24">
        <v>0.61322567287784679</v>
      </c>
      <c r="H24">
        <v>0.6037815520842541</v>
      </c>
      <c r="J24" s="2">
        <f t="shared" si="0"/>
        <v>1.197347127617332E-2</v>
      </c>
      <c r="K24" s="2"/>
      <c r="L24" t="s">
        <v>9</v>
      </c>
      <c r="M24" s="2">
        <f t="shared" si="1"/>
        <v>0.57177912796099328</v>
      </c>
      <c r="N24" t="s">
        <v>199</v>
      </c>
    </row>
    <row r="25" spans="1:14" x14ac:dyDescent="0.25">
      <c r="A25" s="5" t="s">
        <v>20</v>
      </c>
      <c r="B25">
        <v>0.61516666666666664</v>
      </c>
      <c r="C25">
        <v>0.62947133757961782</v>
      </c>
      <c r="D25">
        <v>0.6227631306763628</v>
      </c>
      <c r="E25" s="5" t="s">
        <v>20</v>
      </c>
      <c r="F25">
        <v>0.61516666666666664</v>
      </c>
      <c r="G25">
        <v>0.62947133757961782</v>
      </c>
      <c r="H25">
        <v>0.6227631306763628</v>
      </c>
      <c r="J25" s="2">
        <f t="shared" si="0"/>
        <v>7.5964640096961578E-3</v>
      </c>
      <c r="K25" s="2"/>
      <c r="L25" t="s">
        <v>16</v>
      </c>
      <c r="M25" s="2">
        <f t="shared" si="1"/>
        <v>0.64498545159399956</v>
      </c>
      <c r="N25" t="s">
        <v>201</v>
      </c>
    </row>
    <row r="26" spans="1:14" x14ac:dyDescent="0.25">
      <c r="A26" s="5" t="s">
        <v>16</v>
      </c>
      <c r="B26">
        <v>0.63310012210012212</v>
      </c>
      <c r="C26">
        <v>0.66138528461347257</v>
      </c>
      <c r="D26">
        <v>0.64498545159399956</v>
      </c>
      <c r="E26" s="5" t="s">
        <v>16</v>
      </c>
      <c r="F26">
        <v>0.63310012210012212</v>
      </c>
      <c r="G26">
        <v>0.66138528461347257</v>
      </c>
      <c r="H26">
        <v>0.64498545159399956</v>
      </c>
      <c r="J26" s="2">
        <f t="shared" si="0"/>
        <v>1.6399833019473009E-2</v>
      </c>
      <c r="K26" s="2"/>
      <c r="L26" t="s">
        <v>19</v>
      </c>
      <c r="M26" s="2">
        <f t="shared" si="1"/>
        <v>0.60853582285952457</v>
      </c>
      <c r="N26" t="s">
        <v>203</v>
      </c>
    </row>
    <row r="27" spans="1:14" x14ac:dyDescent="0.25">
      <c r="A27" s="5" t="s">
        <v>249</v>
      </c>
      <c r="B27">
        <v>0.66701965601965596</v>
      </c>
      <c r="C27">
        <v>0.69894326241134752</v>
      </c>
      <c r="D27">
        <v>0.68310550468320808</v>
      </c>
      <c r="E27" s="5" t="s">
        <v>249</v>
      </c>
      <c r="F27">
        <v>0.66701965601965596</v>
      </c>
      <c r="G27">
        <v>0.69894326241134752</v>
      </c>
      <c r="H27">
        <v>0.68310550468320808</v>
      </c>
      <c r="J27" s="2">
        <f t="shared" si="0"/>
        <v>1.6085848663552116E-2</v>
      </c>
      <c r="K27" s="2"/>
      <c r="L27" t="s">
        <v>12</v>
      </c>
      <c r="M27" s="2">
        <f t="shared" si="1"/>
        <v>0.75145449145034249</v>
      </c>
      <c r="N27" t="s">
        <v>195</v>
      </c>
    </row>
    <row r="28" spans="1:14" x14ac:dyDescent="0.25">
      <c r="A28" s="5" t="s">
        <v>83</v>
      </c>
      <c r="B28">
        <v>0.58618595096801918</v>
      </c>
      <c r="C28">
        <v>0.60687601786183343</v>
      </c>
      <c r="D28">
        <v>0.59718077977631723</v>
      </c>
      <c r="E28" s="5" t="s">
        <v>83</v>
      </c>
      <c r="F28">
        <v>0.58618595096801918</v>
      </c>
      <c r="G28">
        <v>0.60687601786183343</v>
      </c>
      <c r="H28">
        <v>0.59718077977631723</v>
      </c>
      <c r="J28" s="2">
        <f t="shared" si="0"/>
        <v>1.0994828808298052E-2</v>
      </c>
      <c r="K28" s="2"/>
      <c r="L28" t="s">
        <v>20</v>
      </c>
      <c r="M28" s="2">
        <f t="shared" si="1"/>
        <v>0.6227631306763628</v>
      </c>
      <c r="N28" t="s">
        <v>200</v>
      </c>
    </row>
    <row r="29" spans="1:14" x14ac:dyDescent="0.25">
      <c r="A29" s="5" t="s">
        <v>117</v>
      </c>
      <c r="B29">
        <v>0.9151394335511982</v>
      </c>
      <c r="C29">
        <v>0.93719047619047613</v>
      </c>
      <c r="D29">
        <v>0.92387418715459435</v>
      </c>
      <c r="E29" s="5" t="s">
        <v>117</v>
      </c>
      <c r="F29">
        <v>0.9151394335511982</v>
      </c>
      <c r="G29">
        <v>0.93719047619047613</v>
      </c>
      <c r="H29">
        <v>0.92387418715459435</v>
      </c>
      <c r="J29" s="2">
        <f t="shared" si="0"/>
        <v>1.3316289035881779E-2</v>
      </c>
      <c r="K29" s="2"/>
      <c r="L29" t="s">
        <v>14</v>
      </c>
      <c r="M29" s="2">
        <f t="shared" si="1"/>
        <v>0.65098492139091202</v>
      </c>
      <c r="N29" t="s">
        <v>206</v>
      </c>
    </row>
    <row r="30" spans="1:14" x14ac:dyDescent="0.25">
      <c r="A30" s="5" t="s">
        <v>92</v>
      </c>
      <c r="B30">
        <v>0.62743118785975927</v>
      </c>
      <c r="C30">
        <v>0.66501430842607312</v>
      </c>
      <c r="D30">
        <v>0.64287284215725915</v>
      </c>
      <c r="E30" s="5" t="s">
        <v>92</v>
      </c>
      <c r="F30">
        <v>0.62743118785975927</v>
      </c>
      <c r="G30">
        <v>0.66501430842607312</v>
      </c>
      <c r="H30">
        <v>0.64287284215725915</v>
      </c>
      <c r="J30" s="2">
        <f t="shared" si="0"/>
        <v>2.214146626881397E-2</v>
      </c>
      <c r="K30" s="2"/>
      <c r="L30" t="s">
        <v>7</v>
      </c>
      <c r="M30" s="2">
        <f t="shared" si="1"/>
        <v>0.63854229619710112</v>
      </c>
      <c r="N30" t="s">
        <v>196</v>
      </c>
    </row>
    <row r="31" spans="1:14" x14ac:dyDescent="0.25">
      <c r="A31" s="5" t="s">
        <v>99</v>
      </c>
      <c r="B31">
        <v>0.80847651501197282</v>
      </c>
      <c r="C31">
        <v>0.83857496740547588</v>
      </c>
      <c r="D31">
        <v>0.82275401081063815</v>
      </c>
      <c r="E31" s="5" t="s">
        <v>99</v>
      </c>
      <c r="F31">
        <v>0.80847651501197282</v>
      </c>
      <c r="G31">
        <v>0.83857496740547588</v>
      </c>
      <c r="H31">
        <v>0.82275401081063815</v>
      </c>
      <c r="J31" s="2">
        <f t="shared" si="0"/>
        <v>1.5820956594837732E-2</v>
      </c>
      <c r="K31" s="2"/>
      <c r="L31" t="s">
        <v>13</v>
      </c>
      <c r="M31" s="2">
        <f t="shared" si="1"/>
        <v>0.68531791234253558</v>
      </c>
      <c r="N31" t="s">
        <v>202</v>
      </c>
    </row>
    <row r="32" spans="1:14" x14ac:dyDescent="0.25">
      <c r="A32" s="5" t="s">
        <v>251</v>
      </c>
      <c r="B32">
        <v>0.97619875868183836</v>
      </c>
      <c r="C32">
        <v>0.98431037451571246</v>
      </c>
      <c r="D32">
        <v>0.98073944581976935</v>
      </c>
      <c r="E32" s="5" t="s">
        <v>251</v>
      </c>
      <c r="F32">
        <v>0.97619875868183836</v>
      </c>
      <c r="G32">
        <v>0.98431037451571246</v>
      </c>
      <c r="H32">
        <v>0.98073944581976935</v>
      </c>
      <c r="J32" s="2">
        <f t="shared" si="0"/>
        <v>4.5406871379309877E-3</v>
      </c>
      <c r="K32" s="2"/>
      <c r="L32" t="s">
        <v>8</v>
      </c>
      <c r="M32" s="2">
        <f t="shared" si="1"/>
        <v>0.82038923027157218</v>
      </c>
      <c r="N32" t="s">
        <v>197</v>
      </c>
    </row>
    <row r="33" spans="1:14" x14ac:dyDescent="0.25">
      <c r="A33" s="5" t="s">
        <v>95</v>
      </c>
      <c r="B33">
        <v>0.72141435442101365</v>
      </c>
      <c r="C33">
        <v>0.73988102609464834</v>
      </c>
      <c r="D33">
        <v>0.72933304518930375</v>
      </c>
      <c r="E33" s="5" t="s">
        <v>95</v>
      </c>
      <c r="F33">
        <v>0.72141435442101365</v>
      </c>
      <c r="G33">
        <v>0.73988102609464834</v>
      </c>
      <c r="H33">
        <v>0.72933304518930375</v>
      </c>
      <c r="J33" s="2">
        <f t="shared" si="0"/>
        <v>1.0547980905344589E-2</v>
      </c>
      <c r="K33" s="2"/>
      <c r="L33" t="s">
        <v>11</v>
      </c>
      <c r="M33" s="2">
        <f t="shared" si="1"/>
        <v>0.62637325850708381</v>
      </c>
      <c r="N33" t="s">
        <v>207</v>
      </c>
    </row>
    <row r="34" spans="1:14" x14ac:dyDescent="0.25">
      <c r="A34" s="5" t="s">
        <v>107</v>
      </c>
      <c r="B34">
        <v>0.58312847033206316</v>
      </c>
      <c r="C34">
        <v>0.61538137519158609</v>
      </c>
      <c r="D34">
        <v>0.59426256715390291</v>
      </c>
      <c r="E34" s="5" t="s">
        <v>107</v>
      </c>
      <c r="F34">
        <v>0.58312847033206316</v>
      </c>
      <c r="G34">
        <v>0.61538137519158609</v>
      </c>
      <c r="H34">
        <v>0.59426256715390291</v>
      </c>
      <c r="J34" s="2">
        <f t="shared" si="0"/>
        <v>2.1118808037683179E-2</v>
      </c>
      <c r="K34" s="2"/>
      <c r="L34" t="s">
        <v>17</v>
      </c>
      <c r="M34" s="2">
        <f t="shared" si="1"/>
        <v>0.69813098642882121</v>
      </c>
      <c r="N34" t="s">
        <v>204</v>
      </c>
    </row>
    <row r="35" spans="1:14" x14ac:dyDescent="0.25">
      <c r="A35" s="5" t="s">
        <v>110</v>
      </c>
      <c r="B35">
        <v>0.76526356589147282</v>
      </c>
      <c r="C35">
        <v>0.79227458693941788</v>
      </c>
      <c r="D35">
        <v>0.78187422453710465</v>
      </c>
      <c r="E35" s="5" t="s">
        <v>110</v>
      </c>
      <c r="F35">
        <v>0.76526356589147282</v>
      </c>
      <c r="G35">
        <v>0.79227458693941788</v>
      </c>
      <c r="H35">
        <v>0.78187422453710465</v>
      </c>
      <c r="J35" s="2">
        <f t="shared" si="0"/>
        <v>1.6610658645631826E-2</v>
      </c>
      <c r="K35" s="2"/>
      <c r="L35" t="s">
        <v>10</v>
      </c>
      <c r="M35" s="2">
        <f t="shared" si="1"/>
        <v>0.70921801551258867</v>
      </c>
      <c r="N35" t="s">
        <v>205</v>
      </c>
    </row>
    <row r="36" spans="1:14" x14ac:dyDescent="0.25">
      <c r="A36" s="5" t="s">
        <v>62</v>
      </c>
      <c r="B36">
        <v>0.59180808080808078</v>
      </c>
      <c r="C36">
        <v>0.61322567287784679</v>
      </c>
      <c r="D36">
        <v>0.59680778614051522</v>
      </c>
      <c r="E36" s="5" t="s">
        <v>62</v>
      </c>
      <c r="F36">
        <v>0.59180808080808078</v>
      </c>
      <c r="G36">
        <v>0.61322567287784679</v>
      </c>
      <c r="H36">
        <v>0.59680778614051522</v>
      </c>
      <c r="J36" s="2">
        <f t="shared" si="0"/>
        <v>1.6417886737331577E-2</v>
      </c>
      <c r="K36" s="2"/>
      <c r="M36" s="2"/>
    </row>
    <row r="37" spans="1:14" x14ac:dyDescent="0.25">
      <c r="A37" s="5" t="s">
        <v>13</v>
      </c>
      <c r="B37">
        <v>0.66701965601965596</v>
      </c>
      <c r="C37">
        <v>0.69532744115700917</v>
      </c>
      <c r="D37">
        <v>0.68531791234253558</v>
      </c>
      <c r="E37" s="5" t="s">
        <v>13</v>
      </c>
      <c r="F37">
        <v>0.66701965601965596</v>
      </c>
      <c r="G37">
        <v>0.69532744115700917</v>
      </c>
      <c r="H37">
        <v>0.68531791234253558</v>
      </c>
      <c r="J37" s="2">
        <f t="shared" si="0"/>
        <v>1.8298256322879625E-2</v>
      </c>
      <c r="K37" s="2"/>
      <c r="M37" s="2"/>
    </row>
    <row r="38" spans="1:14" x14ac:dyDescent="0.25">
      <c r="A38" s="5" t="s">
        <v>74</v>
      </c>
      <c r="B38">
        <v>0.62575150364039256</v>
      </c>
      <c r="C38">
        <v>0.64768331717985039</v>
      </c>
      <c r="D38">
        <v>0.63626290782716399</v>
      </c>
      <c r="E38" s="5" t="s">
        <v>74</v>
      </c>
      <c r="F38">
        <v>0.62575150364039256</v>
      </c>
      <c r="G38">
        <v>0.64768331717985039</v>
      </c>
      <c r="H38">
        <v>0.63626290782716399</v>
      </c>
      <c r="J38" s="2">
        <f t="shared" si="0"/>
        <v>1.14204093526864E-2</v>
      </c>
      <c r="K38" s="2"/>
      <c r="M38" s="2"/>
    </row>
    <row r="39" spans="1:14" x14ac:dyDescent="0.25">
      <c r="A39" s="5" t="s">
        <v>3</v>
      </c>
      <c r="B39">
        <v>0.85144298605414281</v>
      </c>
      <c r="C39">
        <v>0.85957571214392803</v>
      </c>
      <c r="D39">
        <v>0.85721489723021327</v>
      </c>
      <c r="E39" s="5" t="s">
        <v>3</v>
      </c>
      <c r="F39">
        <v>0.85144298605414281</v>
      </c>
      <c r="G39">
        <v>0.85957571214392803</v>
      </c>
      <c r="H39">
        <v>0.85721489723021327</v>
      </c>
      <c r="J39" s="2">
        <f t="shared" si="0"/>
        <v>5.7719111760704545E-3</v>
      </c>
      <c r="K39" s="2"/>
      <c r="M39" s="2"/>
    </row>
    <row r="40" spans="1:14" x14ac:dyDescent="0.25">
      <c r="A40" s="5" t="s">
        <v>73</v>
      </c>
      <c r="B40">
        <v>0.67725615763546798</v>
      </c>
      <c r="C40">
        <v>0.70147619047619048</v>
      </c>
      <c r="D40">
        <v>0.6864208074881385</v>
      </c>
      <c r="E40" s="5" t="s">
        <v>73</v>
      </c>
      <c r="F40">
        <v>0.67725615763546798</v>
      </c>
      <c r="G40">
        <v>0.70147619047619048</v>
      </c>
      <c r="H40">
        <v>0.6864208074881385</v>
      </c>
      <c r="J40" s="2">
        <f t="shared" si="0"/>
        <v>1.505538298805198E-2</v>
      </c>
      <c r="K40" s="2"/>
      <c r="M40" s="2"/>
    </row>
    <row r="41" spans="1:14" x14ac:dyDescent="0.25">
      <c r="A41" s="5" t="s">
        <v>72</v>
      </c>
      <c r="B41">
        <v>0.87742857142857145</v>
      </c>
      <c r="C41">
        <v>0.89411688311688309</v>
      </c>
      <c r="D41">
        <v>0.88491363825077607</v>
      </c>
      <c r="E41" s="5" t="s">
        <v>72</v>
      </c>
      <c r="F41">
        <v>0.87742857142857145</v>
      </c>
      <c r="G41">
        <v>0.89411688311688309</v>
      </c>
      <c r="H41">
        <v>0.88491363825077607</v>
      </c>
      <c r="J41" s="2">
        <f t="shared" si="0"/>
        <v>9.2032448661070188E-3</v>
      </c>
      <c r="K41" s="2"/>
      <c r="M41" s="2"/>
    </row>
    <row r="42" spans="1:14" x14ac:dyDescent="0.25">
      <c r="A42" s="5" t="s">
        <v>94</v>
      </c>
      <c r="B42">
        <v>0.78600000000000003</v>
      </c>
      <c r="C42">
        <v>0.80719970193740687</v>
      </c>
      <c r="D42">
        <v>0.79600783885365811</v>
      </c>
      <c r="E42" s="5" t="s">
        <v>94</v>
      </c>
      <c r="F42">
        <v>0.78600000000000003</v>
      </c>
      <c r="G42">
        <v>0.80719970193740687</v>
      </c>
      <c r="H42">
        <v>0.79600783885365811</v>
      </c>
      <c r="J42" s="2">
        <f t="shared" si="0"/>
        <v>1.1191863083748754E-2</v>
      </c>
      <c r="K42" s="2"/>
      <c r="M42" s="2"/>
    </row>
    <row r="43" spans="1:14" x14ac:dyDescent="0.25">
      <c r="A43" s="5" t="s">
        <v>19</v>
      </c>
      <c r="B43">
        <v>0.59300989325696429</v>
      </c>
      <c r="C43">
        <v>0.61713207547169813</v>
      </c>
      <c r="D43">
        <v>0.60853582285952457</v>
      </c>
      <c r="E43" s="5" t="s">
        <v>19</v>
      </c>
      <c r="F43">
        <v>0.59300989325696429</v>
      </c>
      <c r="G43">
        <v>0.61713207547169813</v>
      </c>
      <c r="H43">
        <v>0.60853582285952457</v>
      </c>
      <c r="J43" s="2">
        <f t="shared" si="0"/>
        <v>1.5525929602560273E-2</v>
      </c>
      <c r="K43" s="2"/>
      <c r="M43" s="2"/>
    </row>
    <row r="44" spans="1:14" x14ac:dyDescent="0.25">
      <c r="A44" s="5" t="s">
        <v>17</v>
      </c>
      <c r="B44">
        <v>0.68941747293802091</v>
      </c>
      <c r="C44">
        <v>0.70420843091334895</v>
      </c>
      <c r="D44">
        <v>0.69813098642882121</v>
      </c>
      <c r="E44" s="5" t="s">
        <v>17</v>
      </c>
      <c r="F44">
        <v>0.68941747293802091</v>
      </c>
      <c r="G44">
        <v>0.70420843091334895</v>
      </c>
      <c r="H44">
        <v>0.69813098642882121</v>
      </c>
      <c r="J44" s="2">
        <f t="shared" si="0"/>
        <v>8.7135134908002954E-3</v>
      </c>
      <c r="K44" s="2"/>
      <c r="M44" s="2"/>
    </row>
    <row r="45" spans="1:14" x14ac:dyDescent="0.25">
      <c r="A45" s="5" t="s">
        <v>96</v>
      </c>
      <c r="B45">
        <v>0.67725615763546798</v>
      </c>
      <c r="C45">
        <v>0.70147619047619048</v>
      </c>
      <c r="D45">
        <v>0.69171517246398173</v>
      </c>
      <c r="E45" s="5" t="s">
        <v>96</v>
      </c>
      <c r="F45">
        <v>0.67725615763546798</v>
      </c>
      <c r="G45">
        <v>0.70147619047619048</v>
      </c>
      <c r="H45">
        <v>0.69171517246398173</v>
      </c>
      <c r="J45" s="2">
        <f t="shared" si="0"/>
        <v>1.445901482851375E-2</v>
      </c>
      <c r="K45" s="2"/>
      <c r="M45" s="2"/>
    </row>
    <row r="46" spans="1:14" x14ac:dyDescent="0.25">
      <c r="A46" s="5" t="s">
        <v>80</v>
      </c>
      <c r="B46">
        <v>0.71202851799906508</v>
      </c>
      <c r="C46">
        <v>0.73488059701492536</v>
      </c>
      <c r="D46">
        <v>0.723752881052245</v>
      </c>
      <c r="E46" s="5" t="s">
        <v>80</v>
      </c>
      <c r="F46">
        <v>0.71202851799906508</v>
      </c>
      <c r="G46">
        <v>0.73488059701492536</v>
      </c>
      <c r="H46">
        <v>0.723752881052245</v>
      </c>
      <c r="J46" s="2">
        <f t="shared" si="0"/>
        <v>1.172436305317992E-2</v>
      </c>
      <c r="K46" s="2"/>
      <c r="M46" s="2"/>
    </row>
    <row r="47" spans="1:14" x14ac:dyDescent="0.25">
      <c r="A47" s="5" t="s">
        <v>77</v>
      </c>
      <c r="B47">
        <v>0.63779738562091504</v>
      </c>
      <c r="C47">
        <v>0.66138528461347257</v>
      </c>
      <c r="D47">
        <v>0.65130315342646017</v>
      </c>
      <c r="E47" s="5" t="s">
        <v>77</v>
      </c>
      <c r="F47">
        <v>0.63779738562091504</v>
      </c>
      <c r="G47">
        <v>0.66138528461347257</v>
      </c>
      <c r="H47">
        <v>0.65130315342646017</v>
      </c>
      <c r="J47" s="2">
        <f t="shared" si="0"/>
        <v>1.3505767805545132E-2</v>
      </c>
      <c r="K47" s="2"/>
      <c r="M47" s="2"/>
    </row>
    <row r="48" spans="1:14" x14ac:dyDescent="0.25">
      <c r="A48" s="5" t="s">
        <v>76</v>
      </c>
      <c r="B48">
        <v>0.98223998114097122</v>
      </c>
      <c r="C48">
        <v>0.99880487804878049</v>
      </c>
      <c r="D48">
        <v>0.9905224295948758</v>
      </c>
      <c r="E48" s="5" t="s">
        <v>76</v>
      </c>
      <c r="F48">
        <v>0.98223998114097122</v>
      </c>
      <c r="G48">
        <v>0.99880487804878049</v>
      </c>
      <c r="H48">
        <v>0.9905224295948758</v>
      </c>
      <c r="J48" s="2">
        <f t="shared" si="0"/>
        <v>8.2824484539046894E-3</v>
      </c>
      <c r="K48" s="2"/>
      <c r="M48" s="2"/>
    </row>
    <row r="49" spans="1:13" x14ac:dyDescent="0.25">
      <c r="A49" s="5" t="s">
        <v>105</v>
      </c>
      <c r="B49">
        <v>0.91946619021440346</v>
      </c>
      <c r="C49">
        <v>0.93719047619047613</v>
      </c>
      <c r="D49">
        <v>0.92801772747741507</v>
      </c>
      <c r="E49" s="5" t="s">
        <v>105</v>
      </c>
      <c r="F49">
        <v>0.91946619021440346</v>
      </c>
      <c r="G49">
        <v>0.93719047619047613</v>
      </c>
      <c r="H49">
        <v>0.92801772747741507</v>
      </c>
      <c r="J49" s="2">
        <f t="shared" si="0"/>
        <v>9.172748713061063E-3</v>
      </c>
      <c r="K49" s="2"/>
      <c r="M49" s="2"/>
    </row>
    <row r="50" spans="1:13" x14ac:dyDescent="0.25">
      <c r="A50" s="5" t="s">
        <v>10</v>
      </c>
      <c r="B50">
        <v>0.70147619047619048</v>
      </c>
      <c r="C50">
        <v>0.71202851799906508</v>
      </c>
      <c r="D50">
        <v>0.70921801551258867</v>
      </c>
      <c r="E50" s="5" t="s">
        <v>10</v>
      </c>
      <c r="F50">
        <v>0.70147619047619048</v>
      </c>
      <c r="G50">
        <v>0.71202851799906508</v>
      </c>
      <c r="H50">
        <v>0.70921801551258867</v>
      </c>
      <c r="J50" s="2">
        <f t="shared" si="0"/>
        <v>7.7418250363981977E-3</v>
      </c>
      <c r="K50" s="2"/>
      <c r="M50" s="2"/>
    </row>
    <row r="51" spans="1:13" x14ac:dyDescent="0.25">
      <c r="A51" s="5" t="s">
        <v>68</v>
      </c>
      <c r="B51">
        <v>0.73707550482879713</v>
      </c>
      <c r="C51">
        <v>0.75068784838350056</v>
      </c>
      <c r="D51">
        <v>0.74242062912977091</v>
      </c>
      <c r="E51" s="5" t="s">
        <v>68</v>
      </c>
      <c r="F51">
        <v>0.73707550482879713</v>
      </c>
      <c r="G51">
        <v>0.75068784838350056</v>
      </c>
      <c r="H51">
        <v>0.74242062912977091</v>
      </c>
      <c r="J51" s="2">
        <f t="shared" si="0"/>
        <v>8.2672192537296407E-3</v>
      </c>
      <c r="K51" s="2"/>
      <c r="M51" s="2"/>
    </row>
    <row r="52" spans="1:13" x14ac:dyDescent="0.25">
      <c r="A52" s="5" t="s">
        <v>14</v>
      </c>
      <c r="B52">
        <v>0.63959689330277558</v>
      </c>
      <c r="C52">
        <v>0.65914814814814815</v>
      </c>
      <c r="D52">
        <v>0.65098492139091202</v>
      </c>
      <c r="E52" s="5" t="s">
        <v>14</v>
      </c>
      <c r="F52">
        <v>0.63959689330277558</v>
      </c>
      <c r="G52">
        <v>0.65914814814814815</v>
      </c>
      <c r="H52">
        <v>0.65098492139091202</v>
      </c>
      <c r="J52" s="2">
        <f t="shared" si="0"/>
        <v>1.1388028088136437E-2</v>
      </c>
      <c r="K52" s="2"/>
      <c r="M52" s="2"/>
    </row>
    <row r="53" spans="1:13" x14ac:dyDescent="0.25">
      <c r="A53" s="5" t="s">
        <v>11</v>
      </c>
      <c r="B53">
        <v>0.61322567287784679</v>
      </c>
      <c r="C53">
        <v>0.63339290620706878</v>
      </c>
      <c r="D53">
        <v>0.62637325850708381</v>
      </c>
      <c r="E53" s="5" t="s">
        <v>11</v>
      </c>
      <c r="F53">
        <v>0.61322567287784679</v>
      </c>
      <c r="G53">
        <v>0.63339290620706878</v>
      </c>
      <c r="H53">
        <v>0.62637325850708381</v>
      </c>
      <c r="J53" s="2">
        <f t="shared" si="0"/>
        <v>1.3147585629237013E-2</v>
      </c>
      <c r="K53" s="2"/>
      <c r="M53" s="2"/>
    </row>
    <row r="54" spans="1:13" x14ac:dyDescent="0.25">
      <c r="A54" s="5" t="s">
        <v>90</v>
      </c>
      <c r="B54">
        <v>0.84311233211233216</v>
      </c>
      <c r="C54">
        <v>0.88050549450549442</v>
      </c>
      <c r="D54">
        <v>0.86879805342852667</v>
      </c>
      <c r="E54" s="5" t="s">
        <v>90</v>
      </c>
      <c r="F54">
        <v>0.84311233211233216</v>
      </c>
      <c r="G54">
        <v>0.88050549450549442</v>
      </c>
      <c r="H54">
        <v>0.86879805342852667</v>
      </c>
      <c r="J54" s="2">
        <f t="shared" si="0"/>
        <v>2.568572131619451E-2</v>
      </c>
      <c r="K54" s="2"/>
      <c r="M54" s="2"/>
    </row>
    <row r="55" spans="1:13" x14ac:dyDescent="0.25">
      <c r="A55" s="5" t="s">
        <v>78</v>
      </c>
      <c r="B55">
        <v>0.71672783485982616</v>
      </c>
      <c r="C55">
        <v>0.74486034255599476</v>
      </c>
      <c r="D55">
        <v>0.7360840333738915</v>
      </c>
      <c r="E55" s="5" t="s">
        <v>78</v>
      </c>
      <c r="F55">
        <v>0.71672783485982616</v>
      </c>
      <c r="G55">
        <v>0.74486034255599476</v>
      </c>
      <c r="H55">
        <v>0.7360840333738915</v>
      </c>
      <c r="J55" s="2">
        <f t="shared" si="0"/>
        <v>1.9356198514065337E-2</v>
      </c>
      <c r="K55" s="2"/>
      <c r="M55" s="2"/>
    </row>
    <row r="56" spans="1:13" x14ac:dyDescent="0.25">
      <c r="A56" s="5" t="s">
        <v>103</v>
      </c>
      <c r="B56">
        <v>0.6820789210789211</v>
      </c>
      <c r="C56">
        <v>0.7275242165242165</v>
      </c>
      <c r="D56">
        <v>0.70549911400045906</v>
      </c>
      <c r="E56" s="5" t="s">
        <v>103</v>
      </c>
      <c r="F56">
        <v>0.6820789210789211</v>
      </c>
      <c r="G56">
        <v>0.7275242165242165</v>
      </c>
      <c r="H56">
        <v>0.70549911400045906</v>
      </c>
      <c r="J56" s="2">
        <f t="shared" si="0"/>
        <v>2.3420192921537963E-2</v>
      </c>
      <c r="K56" s="2"/>
      <c r="M56" s="2"/>
    </row>
    <row r="57" spans="1:13" x14ac:dyDescent="0.25">
      <c r="A57" s="5" t="s">
        <v>5</v>
      </c>
      <c r="B57">
        <v>0.54487533875338756</v>
      </c>
      <c r="C57">
        <v>0.57784491978609631</v>
      </c>
      <c r="D57">
        <v>0.56052424479929863</v>
      </c>
      <c r="E57" s="5" t="s">
        <v>5</v>
      </c>
      <c r="F57">
        <v>0.54487533875338756</v>
      </c>
      <c r="G57">
        <v>0.57784491978609631</v>
      </c>
      <c r="H57">
        <v>0.56052424479929863</v>
      </c>
      <c r="J57" s="2">
        <f t="shared" si="0"/>
        <v>1.7320674986797679E-2</v>
      </c>
      <c r="K57" s="2"/>
      <c r="M57" s="2"/>
    </row>
    <row r="58" spans="1:13" x14ac:dyDescent="0.25">
      <c r="A58" s="5" t="s">
        <v>71</v>
      </c>
      <c r="B58">
        <v>0.56579818230419676</v>
      </c>
      <c r="C58">
        <v>0.5994380283521914</v>
      </c>
      <c r="D58">
        <v>0.57856401263340385</v>
      </c>
      <c r="E58" s="5" t="s">
        <v>71</v>
      </c>
      <c r="F58">
        <v>0.56579818230419676</v>
      </c>
      <c r="G58">
        <v>0.5994380283521914</v>
      </c>
      <c r="H58">
        <v>0.57856401263340385</v>
      </c>
      <c r="J58" s="2">
        <f t="shared" si="0"/>
        <v>2.0874015718787553E-2</v>
      </c>
      <c r="K58" s="2"/>
      <c r="M58" s="2"/>
    </row>
    <row r="59" spans="1:13" x14ac:dyDescent="0.25">
      <c r="A59" s="5" t="s">
        <v>115</v>
      </c>
      <c r="B59">
        <v>0.84298569429326697</v>
      </c>
      <c r="C59">
        <v>0.87014454277286135</v>
      </c>
      <c r="D59">
        <v>0.85412756863581796</v>
      </c>
      <c r="E59" s="5" t="s">
        <v>115</v>
      </c>
      <c r="F59">
        <v>0.84298569429326697</v>
      </c>
      <c r="G59">
        <v>0.87014454277286135</v>
      </c>
      <c r="H59">
        <v>0.85412756863581796</v>
      </c>
      <c r="J59" s="2">
        <f t="shared" si="0"/>
        <v>1.6016974137043394E-2</v>
      </c>
      <c r="K59" s="2"/>
      <c r="M59" s="2"/>
    </row>
    <row r="60" spans="1:13" x14ac:dyDescent="0.25">
      <c r="A60" s="5" t="s">
        <v>122</v>
      </c>
      <c r="B60">
        <v>0.97479950495049505</v>
      </c>
      <c r="C60">
        <v>0.98431037451571246</v>
      </c>
      <c r="D60">
        <v>0.9788356710922278</v>
      </c>
      <c r="E60" s="5" t="s">
        <v>122</v>
      </c>
      <c r="F60">
        <v>0.97479950495049505</v>
      </c>
      <c r="G60">
        <v>0.98431037451571246</v>
      </c>
      <c r="H60">
        <v>0.9788356710922278</v>
      </c>
      <c r="J60" s="2">
        <f t="shared" si="0"/>
        <v>5.4747034234846614E-3</v>
      </c>
      <c r="K60" s="2"/>
      <c r="M60" s="2"/>
    </row>
    <row r="61" spans="1:13" x14ac:dyDescent="0.25">
      <c r="A61" s="5" t="s">
        <v>79</v>
      </c>
      <c r="B61">
        <v>0.93724356775300166</v>
      </c>
      <c r="C61">
        <v>0.95797535474234508</v>
      </c>
      <c r="D61">
        <v>0.94598902823307274</v>
      </c>
      <c r="E61" s="5" t="s">
        <v>79</v>
      </c>
      <c r="F61">
        <v>0.93724356775300166</v>
      </c>
      <c r="G61">
        <v>0.95797535474234508</v>
      </c>
      <c r="H61">
        <v>0.94598902823307274</v>
      </c>
      <c r="J61" s="2">
        <f t="shared" si="0"/>
        <v>1.1986326509272338E-2</v>
      </c>
      <c r="K61" s="2"/>
      <c r="M61" s="2"/>
    </row>
    <row r="62" spans="1:13" x14ac:dyDescent="0.25">
      <c r="A62" s="5" t="s">
        <v>82</v>
      </c>
      <c r="B62">
        <v>0.79794673668417104</v>
      </c>
      <c r="C62">
        <v>0.83268799723279141</v>
      </c>
      <c r="D62">
        <v>0.81204377458625765</v>
      </c>
      <c r="E62" s="5" t="s">
        <v>82</v>
      </c>
      <c r="F62">
        <v>0.79794673668417104</v>
      </c>
      <c r="G62">
        <v>0.83268799723279141</v>
      </c>
      <c r="H62">
        <v>0.81204377458625765</v>
      </c>
      <c r="J62" s="2">
        <f t="shared" si="0"/>
        <v>2.0644222646533761E-2</v>
      </c>
      <c r="K62" s="2"/>
      <c r="M62" s="2"/>
    </row>
    <row r="63" spans="1:13" x14ac:dyDescent="0.25">
      <c r="A63" s="5" t="s">
        <v>86</v>
      </c>
      <c r="B63">
        <v>0.98223998114097122</v>
      </c>
      <c r="C63">
        <v>0.98681873571972578</v>
      </c>
      <c r="D63">
        <v>0.9845293584303485</v>
      </c>
      <c r="E63" s="5" t="s">
        <v>86</v>
      </c>
      <c r="F63">
        <v>0.98223998114097122</v>
      </c>
      <c r="G63">
        <v>0.98681873571972578</v>
      </c>
      <c r="H63">
        <v>0.9845293584303485</v>
      </c>
      <c r="J63" s="2">
        <f t="shared" si="0"/>
        <v>2.2893772893772812E-3</v>
      </c>
      <c r="K63" s="2"/>
      <c r="M63" s="2"/>
    </row>
    <row r="64" spans="1:13" x14ac:dyDescent="0.25">
      <c r="A64" s="5" t="s">
        <v>64</v>
      </c>
      <c r="B64">
        <v>0.78600000000000003</v>
      </c>
      <c r="C64">
        <v>0.81214041339985743</v>
      </c>
      <c r="D64">
        <v>0.79736622854825889</v>
      </c>
      <c r="E64" s="5" t="s">
        <v>64</v>
      </c>
      <c r="F64">
        <v>0.78600000000000003</v>
      </c>
      <c r="G64">
        <v>0.81214041339985743</v>
      </c>
      <c r="H64">
        <v>0.79736622854825889</v>
      </c>
      <c r="J64" s="2">
        <f t="shared" si="0"/>
        <v>1.4774184851598537E-2</v>
      </c>
      <c r="K64" s="2"/>
      <c r="M64" s="2"/>
    </row>
    <row r="65" spans="1:13" x14ac:dyDescent="0.25">
      <c r="A65" s="5" t="s">
        <v>111</v>
      </c>
      <c r="B65">
        <v>0.67725615763546798</v>
      </c>
      <c r="C65">
        <v>0.70420843091334895</v>
      </c>
      <c r="D65">
        <v>0.69224857488904479</v>
      </c>
      <c r="E65" s="5" t="s">
        <v>111</v>
      </c>
      <c r="F65">
        <v>0.67725615763546798</v>
      </c>
      <c r="G65">
        <v>0.70420843091334895</v>
      </c>
      <c r="H65">
        <v>0.69224857488904479</v>
      </c>
      <c r="J65" s="2">
        <f t="shared" si="0"/>
        <v>1.4992417253576806E-2</v>
      </c>
      <c r="K65" s="2"/>
      <c r="M65" s="2"/>
    </row>
    <row r="66" spans="1:13" x14ac:dyDescent="0.25">
      <c r="A66" s="5" t="s">
        <v>59</v>
      </c>
      <c r="B66">
        <v>0.51100000000000001</v>
      </c>
      <c r="C66">
        <v>0.99880487804878049</v>
      </c>
      <c r="D66">
        <v>0.72960945086453943</v>
      </c>
      <c r="J66" s="2"/>
      <c r="K66" s="2"/>
      <c r="M66" s="2"/>
    </row>
    <row r="67" spans="1:13" x14ac:dyDescent="0.25">
      <c r="J67" s="2"/>
      <c r="K67" s="2"/>
      <c r="M67" s="2"/>
    </row>
    <row r="68" spans="1:13" x14ac:dyDescent="0.25">
      <c r="J68" s="2"/>
      <c r="K68" s="2"/>
      <c r="M68" s="2"/>
    </row>
    <row r="69" spans="1:13" x14ac:dyDescent="0.25">
      <c r="J69" s="2"/>
      <c r="K69" s="2"/>
      <c r="M69" s="2"/>
    </row>
    <row r="70" spans="1:13" x14ac:dyDescent="0.25">
      <c r="J70" s="2"/>
      <c r="K70" s="2"/>
      <c r="M70" s="2"/>
    </row>
    <row r="71" spans="1:13" x14ac:dyDescent="0.25">
      <c r="J71" s="2"/>
      <c r="K71" s="2"/>
      <c r="M71" s="2"/>
    </row>
    <row r="72" spans="1:13" x14ac:dyDescent="0.25">
      <c r="J72" s="2"/>
      <c r="K72" s="2"/>
      <c r="M72" s="2"/>
    </row>
    <row r="73" spans="1:13" x14ac:dyDescent="0.25">
      <c r="J73" s="2"/>
      <c r="K73" s="2"/>
      <c r="M73" s="2"/>
    </row>
    <row r="74" spans="1:13" x14ac:dyDescent="0.25">
      <c r="J74" s="2"/>
      <c r="K74" s="2"/>
      <c r="M74" s="2"/>
    </row>
    <row r="75" spans="1:13" x14ac:dyDescent="0.25">
      <c r="J75" s="2"/>
      <c r="K75" s="2"/>
      <c r="M75" s="2"/>
    </row>
    <row r="76" spans="1:13" x14ac:dyDescent="0.25">
      <c r="J76" s="2"/>
      <c r="K76" s="2"/>
      <c r="M76" s="2"/>
    </row>
    <row r="77" spans="1:13" x14ac:dyDescent="0.25">
      <c r="J77" s="2"/>
      <c r="K77" s="2"/>
      <c r="M77" s="2"/>
    </row>
    <row r="78" spans="1:13" x14ac:dyDescent="0.25">
      <c r="F78">
        <v>0.79794673668417104</v>
      </c>
      <c r="G78">
        <v>0.83268799723279141</v>
      </c>
      <c r="H78">
        <v>0.81204377458625765</v>
      </c>
      <c r="J78" s="2">
        <f t="shared" ref="J78:J81" si="2">MAX(H78-F78,G78-H78)</f>
        <v>2.0644222646533761E-2</v>
      </c>
      <c r="K78" s="2"/>
      <c r="M78" s="2">
        <v>2.568572131619451E-2</v>
      </c>
    </row>
    <row r="79" spans="1:13" x14ac:dyDescent="0.25">
      <c r="F79">
        <v>0.98223998114097122</v>
      </c>
      <c r="G79">
        <v>0.98681873571972578</v>
      </c>
      <c r="H79">
        <v>0.9845293584303485</v>
      </c>
      <c r="J79" s="2">
        <f t="shared" si="2"/>
        <v>2.2893772893772812E-3</v>
      </c>
      <c r="K79" s="2"/>
      <c r="M79" s="2">
        <v>3.0045945022775467E-2</v>
      </c>
    </row>
    <row r="80" spans="1:13" x14ac:dyDescent="0.25">
      <c r="F80">
        <v>0.78600000000000003</v>
      </c>
      <c r="G80">
        <v>0.81214041339985743</v>
      </c>
      <c r="H80">
        <v>0.79736622854825889</v>
      </c>
      <c r="J80" s="2">
        <f t="shared" si="2"/>
        <v>1.4774184851598537E-2</v>
      </c>
      <c r="K80" s="2"/>
      <c r="M80" s="2">
        <v>5.0457013614647939E-2</v>
      </c>
    </row>
    <row r="81" spans="6:13" x14ac:dyDescent="0.25">
      <c r="F81">
        <v>0.67725615763546798</v>
      </c>
      <c r="G81">
        <v>0.70420843091334895</v>
      </c>
      <c r="H81">
        <v>0.69224857488904479</v>
      </c>
      <c r="J81" s="2">
        <f t="shared" si="2"/>
        <v>1.4992417253576806E-2</v>
      </c>
      <c r="K81" s="2"/>
      <c r="M81" s="2">
        <v>0.11577979186811393</v>
      </c>
    </row>
  </sheetData>
  <sortState xmlns:xlrd2="http://schemas.microsoft.com/office/spreadsheetml/2017/richdata2" ref="M4:M65">
    <sortCondition ref="M4:M65"/>
  </sortState>
  <conditionalFormatting sqref="J4:J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00C3-5DC1-48D5-9548-795F834183D3}">
  <sheetPr codeName="Sheet2"/>
  <dimension ref="B3:R885"/>
  <sheetViews>
    <sheetView topLeftCell="A192" zoomScale="75" zoomScaleNormal="75" workbookViewId="0">
      <pane ySplit="5175" topLeftCell="A823"/>
      <selection activeCell="P200" sqref="P200"/>
      <selection pane="bottomLeft" activeCell="E834" sqref="E834"/>
    </sheetView>
  </sheetViews>
  <sheetFormatPr defaultRowHeight="15" x14ac:dyDescent="0.25"/>
  <cols>
    <col min="2" max="2" width="26.42578125" customWidth="1"/>
    <col min="3" max="3" width="27.85546875" customWidth="1"/>
    <col min="4" max="4" width="14.7109375" customWidth="1"/>
    <col min="7" max="7" width="16.140625" customWidth="1"/>
    <col min="8" max="8" width="18.140625" customWidth="1"/>
    <col min="12" max="12" width="35" customWidth="1"/>
    <col min="13" max="13" width="24.5703125" customWidth="1"/>
    <col min="17" max="17" width="15.5703125" bestFit="1" customWidth="1"/>
    <col min="18" max="18" width="12.7109375" bestFit="1" customWidth="1"/>
  </cols>
  <sheetData>
    <row r="3" spans="2:18" x14ac:dyDescent="0.25">
      <c r="B3" s="7" t="s">
        <v>60</v>
      </c>
      <c r="C3" t="s">
        <v>61</v>
      </c>
      <c r="D3" s="6" t="s">
        <v>23</v>
      </c>
      <c r="E3" s="6" t="s">
        <v>187</v>
      </c>
      <c r="F3" t="s">
        <v>189</v>
      </c>
      <c r="G3" t="s">
        <v>231</v>
      </c>
      <c r="H3" s="6" t="s">
        <v>223</v>
      </c>
      <c r="I3" s="6" t="s">
        <v>22</v>
      </c>
      <c r="J3" s="6" t="s">
        <v>192</v>
      </c>
      <c r="L3" s="7" t="s">
        <v>60</v>
      </c>
      <c r="M3" t="s">
        <v>61</v>
      </c>
      <c r="N3" s="6" t="s">
        <v>23</v>
      </c>
      <c r="O3" s="6" t="s">
        <v>187</v>
      </c>
      <c r="Q3" t="s">
        <v>231</v>
      </c>
      <c r="R3" s="6" t="s">
        <v>223</v>
      </c>
    </row>
    <row r="4" spans="2:18" x14ac:dyDescent="0.25">
      <c r="B4" s="32" t="s">
        <v>249</v>
      </c>
      <c r="C4" s="33" t="s">
        <v>250</v>
      </c>
      <c r="D4" s="33">
        <v>3</v>
      </c>
      <c r="E4" s="36">
        <v>1.41</v>
      </c>
      <c r="F4" t="s">
        <v>185</v>
      </c>
      <c r="G4" s="12">
        <f>DATEVALUE(MID(C4,1,10))+TIMEVALUE(MID(C4,12,8))</f>
        <v>45177.013888888891</v>
      </c>
      <c r="H4" s="13">
        <f ca="1">IF(F4&gt;TODAY(),86400*(G4-25569),100)</f>
        <v>1694132400.0000002</v>
      </c>
      <c r="I4">
        <f>ABS(1/D4-1/E4)</f>
        <v>0.37588652482269508</v>
      </c>
      <c r="J4">
        <f>0.511+I4/2</f>
        <v>0.69894326241134752</v>
      </c>
      <c r="L4" s="34" t="s">
        <v>249</v>
      </c>
      <c r="M4" s="35" t="s">
        <v>250</v>
      </c>
      <c r="N4" s="35">
        <v>2.9</v>
      </c>
      <c r="O4" s="37">
        <v>1.42</v>
      </c>
      <c r="Q4" s="12">
        <f>DATEVALUE(MID(M4,1,10))+TIMEVALUE(MID(M4,12,8))</f>
        <v>45177.013888888891</v>
      </c>
      <c r="R4" s="13">
        <f ca="1">IF(Q4&gt;TODAY(),86400*(Q4-25569),0)</f>
        <v>0</v>
      </c>
    </row>
    <row r="5" spans="2:18" x14ac:dyDescent="0.25">
      <c r="B5" s="34" t="s">
        <v>249</v>
      </c>
      <c r="C5" s="35" t="s">
        <v>250</v>
      </c>
      <c r="D5" s="35">
        <v>2.8</v>
      </c>
      <c r="E5" s="37">
        <v>1.45</v>
      </c>
      <c r="F5" t="s">
        <v>185</v>
      </c>
      <c r="G5" s="12">
        <f t="shared" ref="G5:G68" si="0">DATEVALUE(MID(C5,1,10))+TIMEVALUE(MID(C5,12,8))</f>
        <v>45177.013888888891</v>
      </c>
      <c r="H5" s="13">
        <f t="shared" ref="H5:H68" ca="1" si="1">IF(F5&gt;TODAY(),86400*(G5-25569),100)</f>
        <v>1694132400.0000002</v>
      </c>
      <c r="I5">
        <f t="shared" ref="I5:I68" si="2">ABS(1/D5-1/E5)</f>
        <v>0.332512315270936</v>
      </c>
      <c r="J5">
        <f t="shared" ref="J5:J68" si="3">0.511+I5/2</f>
        <v>0.67725615763546798</v>
      </c>
      <c r="L5" s="34" t="s">
        <v>249</v>
      </c>
      <c r="M5" s="35" t="s">
        <v>250</v>
      </c>
      <c r="N5" s="35">
        <v>2.9</v>
      </c>
      <c r="O5" s="37">
        <v>1.42</v>
      </c>
      <c r="Q5" s="12">
        <f t="shared" ref="Q5:Q68" si="4">DATEVALUE(MID(M5,1,10))+TIMEVALUE(MID(M5,12,8))</f>
        <v>45177.013888888891</v>
      </c>
      <c r="R5" s="13">
        <f t="shared" ref="R5:R68" ca="1" si="5">IF(Q5&gt;TODAY(),86400*(Q5-25569),0)</f>
        <v>0</v>
      </c>
    </row>
    <row r="6" spans="2:18" x14ac:dyDescent="0.25">
      <c r="B6" s="32" t="s">
        <v>249</v>
      </c>
      <c r="C6" s="33" t="s">
        <v>250</v>
      </c>
      <c r="D6" s="33">
        <v>2.93</v>
      </c>
      <c r="E6" s="33">
        <v>1.41</v>
      </c>
      <c r="F6" t="s">
        <v>185</v>
      </c>
      <c r="G6" s="12">
        <f t="shared" si="0"/>
        <v>45177.013888888891</v>
      </c>
      <c r="H6" s="13">
        <f t="shared" ca="1" si="1"/>
        <v>1694132400.0000002</v>
      </c>
      <c r="I6">
        <f t="shared" si="2"/>
        <v>0.36792292982838337</v>
      </c>
      <c r="J6">
        <f t="shared" si="3"/>
        <v>0.69496146491419175</v>
      </c>
      <c r="L6" s="34" t="s">
        <v>249</v>
      </c>
      <c r="M6" s="35" t="s">
        <v>250</v>
      </c>
      <c r="N6" s="35">
        <v>3</v>
      </c>
      <c r="O6" s="35">
        <v>1.42</v>
      </c>
      <c r="Q6" s="12">
        <f t="shared" si="4"/>
        <v>45177.013888888891</v>
      </c>
      <c r="R6" s="13">
        <f t="shared" ca="1" si="5"/>
        <v>0</v>
      </c>
    </row>
    <row r="7" spans="2:18" x14ac:dyDescent="0.25">
      <c r="B7" s="34" t="s">
        <v>249</v>
      </c>
      <c r="C7" s="35" t="s">
        <v>250</v>
      </c>
      <c r="D7" s="35">
        <v>2.85</v>
      </c>
      <c r="E7" s="35">
        <v>1.44</v>
      </c>
      <c r="F7" t="s">
        <v>185</v>
      </c>
      <c r="G7" s="12">
        <f t="shared" si="0"/>
        <v>45177.013888888891</v>
      </c>
      <c r="H7" s="13">
        <f t="shared" ca="1" si="1"/>
        <v>1694132400.0000002</v>
      </c>
      <c r="I7">
        <f t="shared" si="2"/>
        <v>0.3435672514619883</v>
      </c>
      <c r="J7">
        <f t="shared" si="3"/>
        <v>0.68278362573099416</v>
      </c>
      <c r="L7" s="32" t="s">
        <v>249</v>
      </c>
      <c r="M7" s="33" t="s">
        <v>250</v>
      </c>
      <c r="N7" s="33">
        <v>3</v>
      </c>
      <c r="O7" s="33">
        <v>1.42</v>
      </c>
      <c r="Q7" s="12">
        <f t="shared" si="4"/>
        <v>45177.013888888891</v>
      </c>
      <c r="R7" s="13">
        <f t="shared" ca="1" si="5"/>
        <v>0</v>
      </c>
    </row>
    <row r="8" spans="2:18" x14ac:dyDescent="0.25">
      <c r="B8" s="32" t="s">
        <v>249</v>
      </c>
      <c r="C8" s="33" t="s">
        <v>250</v>
      </c>
      <c r="D8" s="33">
        <v>3</v>
      </c>
      <c r="E8" s="33">
        <v>1.43</v>
      </c>
      <c r="F8" t="s">
        <v>185</v>
      </c>
      <c r="G8" s="12">
        <f t="shared" si="0"/>
        <v>45177.013888888891</v>
      </c>
      <c r="H8" s="13">
        <f t="shared" ca="1" si="1"/>
        <v>1694132400.0000002</v>
      </c>
      <c r="I8">
        <f t="shared" si="2"/>
        <v>0.36596736596736607</v>
      </c>
      <c r="J8">
        <f t="shared" si="3"/>
        <v>0.69398368298368307</v>
      </c>
      <c r="L8" s="34" t="s">
        <v>249</v>
      </c>
      <c r="M8" s="35" t="s">
        <v>250</v>
      </c>
      <c r="N8" s="35">
        <v>3</v>
      </c>
      <c r="O8" s="35">
        <v>1.42</v>
      </c>
      <c r="Q8" s="12">
        <f t="shared" si="4"/>
        <v>45177.013888888891</v>
      </c>
      <c r="R8" s="13">
        <f t="shared" ca="1" si="5"/>
        <v>0</v>
      </c>
    </row>
    <row r="9" spans="2:18" x14ac:dyDescent="0.25">
      <c r="B9" s="34" t="s">
        <v>249</v>
      </c>
      <c r="C9" s="35" t="s">
        <v>250</v>
      </c>
      <c r="D9" s="35">
        <v>2.75</v>
      </c>
      <c r="E9" s="35">
        <v>1.48</v>
      </c>
      <c r="F9" t="s">
        <v>185</v>
      </c>
      <c r="G9" s="12">
        <f t="shared" si="0"/>
        <v>45177.013888888891</v>
      </c>
      <c r="H9" s="13">
        <f t="shared" ca="1" si="1"/>
        <v>1694132400.0000002</v>
      </c>
      <c r="I9">
        <f t="shared" si="2"/>
        <v>0.31203931203931201</v>
      </c>
      <c r="J9">
        <f t="shared" si="3"/>
        <v>0.66701965601965596</v>
      </c>
      <c r="L9" s="32" t="s">
        <v>249</v>
      </c>
      <c r="M9" s="33" t="s">
        <v>250</v>
      </c>
      <c r="N9" s="33">
        <v>3</v>
      </c>
      <c r="O9" s="33">
        <v>1.42</v>
      </c>
      <c r="Q9" s="12">
        <f t="shared" si="4"/>
        <v>45177.013888888891</v>
      </c>
      <c r="R9" s="13">
        <f t="shared" ca="1" si="5"/>
        <v>0</v>
      </c>
    </row>
    <row r="10" spans="2:18" x14ac:dyDescent="0.25">
      <c r="B10" s="32" t="s">
        <v>249</v>
      </c>
      <c r="C10" s="33" t="s">
        <v>250</v>
      </c>
      <c r="D10" s="33">
        <v>2.8</v>
      </c>
      <c r="E10" s="33">
        <v>1.48</v>
      </c>
      <c r="F10" t="s">
        <v>185</v>
      </c>
      <c r="G10" s="12">
        <f t="shared" si="0"/>
        <v>45177.013888888891</v>
      </c>
      <c r="H10" s="13">
        <f t="shared" ca="1" si="1"/>
        <v>1694132400.0000002</v>
      </c>
      <c r="I10">
        <f t="shared" si="2"/>
        <v>0.31853281853281851</v>
      </c>
      <c r="J10">
        <f t="shared" si="3"/>
        <v>0.67026640926640924</v>
      </c>
      <c r="L10" s="32" t="s">
        <v>249</v>
      </c>
      <c r="M10" s="33" t="s">
        <v>250</v>
      </c>
      <c r="N10" s="33">
        <v>3</v>
      </c>
      <c r="O10" s="33">
        <v>1.42</v>
      </c>
      <c r="Q10" s="12">
        <f t="shared" si="4"/>
        <v>45177.013888888891</v>
      </c>
      <c r="R10" s="13">
        <f t="shared" ca="1" si="5"/>
        <v>0</v>
      </c>
    </row>
    <row r="11" spans="2:18" x14ac:dyDescent="0.25">
      <c r="B11" s="34" t="s">
        <v>249</v>
      </c>
      <c r="C11" s="35" t="s">
        <v>250</v>
      </c>
      <c r="D11" s="35">
        <v>2.8</v>
      </c>
      <c r="E11" s="35">
        <v>1.45</v>
      </c>
      <c r="F11" t="s">
        <v>185</v>
      </c>
      <c r="G11" s="12">
        <f t="shared" si="0"/>
        <v>45177.013888888891</v>
      </c>
      <c r="H11" s="13">
        <f t="shared" ca="1" si="1"/>
        <v>1694132400.0000002</v>
      </c>
      <c r="I11">
        <f t="shared" si="2"/>
        <v>0.332512315270936</v>
      </c>
      <c r="J11">
        <f t="shared" si="3"/>
        <v>0.67725615763546798</v>
      </c>
      <c r="L11" s="32" t="s">
        <v>249</v>
      </c>
      <c r="M11" s="33" t="s">
        <v>250</v>
      </c>
      <c r="N11" s="33">
        <v>2.9</v>
      </c>
      <c r="O11" s="33">
        <v>1.43</v>
      </c>
      <c r="Q11" s="12">
        <f t="shared" si="4"/>
        <v>45177.013888888891</v>
      </c>
      <c r="R11" s="13">
        <f t="shared" ca="1" si="5"/>
        <v>0</v>
      </c>
    </row>
    <row r="12" spans="2:18" x14ac:dyDescent="0.25">
      <c r="B12" s="32" t="s">
        <v>249</v>
      </c>
      <c r="C12" s="33" t="s">
        <v>250</v>
      </c>
      <c r="D12" s="33">
        <v>2.95</v>
      </c>
      <c r="E12" s="33">
        <v>1.41</v>
      </c>
      <c r="F12" t="s">
        <v>185</v>
      </c>
      <c r="G12" s="12">
        <f t="shared" si="0"/>
        <v>45177.013888888891</v>
      </c>
      <c r="H12" s="13">
        <f t="shared" ca="1" si="1"/>
        <v>1694132400.0000002</v>
      </c>
      <c r="I12">
        <f t="shared" si="2"/>
        <v>0.37023680730857078</v>
      </c>
      <c r="J12">
        <f t="shared" si="3"/>
        <v>0.69611840365428534</v>
      </c>
      <c r="L12" s="34" t="s">
        <v>249</v>
      </c>
      <c r="M12" s="35" t="s">
        <v>250</v>
      </c>
      <c r="N12" s="35">
        <v>2.9</v>
      </c>
      <c r="O12" s="35">
        <v>1.43</v>
      </c>
      <c r="Q12" s="12">
        <f t="shared" si="4"/>
        <v>45177.013888888891</v>
      </c>
      <c r="R12" s="13">
        <f t="shared" ca="1" si="5"/>
        <v>0</v>
      </c>
    </row>
    <row r="13" spans="2:18" x14ac:dyDescent="0.25">
      <c r="B13" s="34" t="s">
        <v>249</v>
      </c>
      <c r="C13" s="35" t="s">
        <v>250</v>
      </c>
      <c r="D13" s="35">
        <v>2.8</v>
      </c>
      <c r="E13" s="35">
        <v>1.48</v>
      </c>
      <c r="F13" t="s">
        <v>185</v>
      </c>
      <c r="G13" s="12">
        <f t="shared" si="0"/>
        <v>45177.013888888891</v>
      </c>
      <c r="H13" s="13">
        <f t="shared" ca="1" si="1"/>
        <v>1694132400.0000002</v>
      </c>
      <c r="I13">
        <f t="shared" si="2"/>
        <v>0.31853281853281851</v>
      </c>
      <c r="J13">
        <f t="shared" si="3"/>
        <v>0.67026640926640924</v>
      </c>
      <c r="L13" s="34" t="s">
        <v>249</v>
      </c>
      <c r="M13" s="35" t="s">
        <v>250</v>
      </c>
      <c r="N13" s="35">
        <v>2.92</v>
      </c>
      <c r="O13" s="35">
        <v>1.43</v>
      </c>
      <c r="Q13" s="12">
        <f t="shared" si="4"/>
        <v>45177.013888888891</v>
      </c>
      <c r="R13" s="13">
        <f t="shared" ca="1" si="5"/>
        <v>0</v>
      </c>
    </row>
    <row r="14" spans="2:18" x14ac:dyDescent="0.25">
      <c r="B14" s="32" t="s">
        <v>249</v>
      </c>
      <c r="C14" s="33" t="s">
        <v>250</v>
      </c>
      <c r="D14" s="33">
        <v>2.85</v>
      </c>
      <c r="E14" s="33">
        <v>1.44</v>
      </c>
      <c r="F14" t="s">
        <v>185</v>
      </c>
      <c r="G14" s="12">
        <f t="shared" si="0"/>
        <v>45177.013888888891</v>
      </c>
      <c r="H14" s="13">
        <f t="shared" ca="1" si="1"/>
        <v>1694132400.0000002</v>
      </c>
      <c r="I14">
        <f t="shared" si="2"/>
        <v>0.3435672514619883</v>
      </c>
      <c r="J14">
        <f t="shared" si="3"/>
        <v>0.68278362573099416</v>
      </c>
      <c r="L14" s="34" t="s">
        <v>249</v>
      </c>
      <c r="M14" s="35" t="s">
        <v>250</v>
      </c>
      <c r="N14" s="35">
        <v>2.95</v>
      </c>
      <c r="O14" s="35">
        <v>1.43</v>
      </c>
      <c r="Q14" s="12">
        <f t="shared" si="4"/>
        <v>45177.013888888891</v>
      </c>
      <c r="R14" s="13">
        <f t="shared" ca="1" si="5"/>
        <v>0</v>
      </c>
    </row>
    <row r="15" spans="2:18" x14ac:dyDescent="0.25">
      <c r="B15" s="34" t="s">
        <v>249</v>
      </c>
      <c r="C15" s="35" t="s">
        <v>250</v>
      </c>
      <c r="D15" s="35">
        <v>2.8</v>
      </c>
      <c r="E15" s="35">
        <v>1.44</v>
      </c>
      <c r="F15" t="s">
        <v>185</v>
      </c>
      <c r="G15" s="12">
        <f t="shared" si="0"/>
        <v>45177.013888888891</v>
      </c>
      <c r="H15" s="13">
        <f t="shared" ca="1" si="1"/>
        <v>1694132400.0000002</v>
      </c>
      <c r="I15">
        <f t="shared" si="2"/>
        <v>0.33730158730158727</v>
      </c>
      <c r="J15">
        <f t="shared" si="3"/>
        <v>0.67965079365079362</v>
      </c>
      <c r="L15" s="34" t="s">
        <v>249</v>
      </c>
      <c r="M15" s="35" t="s">
        <v>250</v>
      </c>
      <c r="N15" s="35">
        <v>2.8</v>
      </c>
      <c r="O15" s="35">
        <v>1.44</v>
      </c>
      <c r="Q15" s="12">
        <f t="shared" si="4"/>
        <v>45177.013888888891</v>
      </c>
      <c r="R15" s="13">
        <f t="shared" ca="1" si="5"/>
        <v>0</v>
      </c>
    </row>
    <row r="16" spans="2:18" x14ac:dyDescent="0.25">
      <c r="B16" s="32" t="s">
        <v>249</v>
      </c>
      <c r="C16" s="33" t="s">
        <v>250</v>
      </c>
      <c r="D16" s="33">
        <v>2.8</v>
      </c>
      <c r="E16" s="33">
        <v>1.46</v>
      </c>
      <c r="F16" t="s">
        <v>185</v>
      </c>
      <c r="G16" s="12">
        <f t="shared" si="0"/>
        <v>45177.013888888891</v>
      </c>
      <c r="H16" s="13">
        <f t="shared" ca="1" si="1"/>
        <v>1694132400.0000002</v>
      </c>
      <c r="I16">
        <f t="shared" si="2"/>
        <v>0.32778864970645788</v>
      </c>
      <c r="J16">
        <f t="shared" si="3"/>
        <v>0.67489432485322898</v>
      </c>
      <c r="L16" s="32" t="s">
        <v>249</v>
      </c>
      <c r="M16" s="33" t="s">
        <v>250</v>
      </c>
      <c r="N16" s="33">
        <v>2.95</v>
      </c>
      <c r="O16" s="33">
        <v>1.44</v>
      </c>
      <c r="Q16" s="12">
        <f t="shared" si="4"/>
        <v>45177.013888888891</v>
      </c>
      <c r="R16" s="13">
        <f t="shared" ca="1" si="5"/>
        <v>0</v>
      </c>
    </row>
    <row r="17" spans="2:18" x14ac:dyDescent="0.25">
      <c r="B17" s="34" t="s">
        <v>249</v>
      </c>
      <c r="C17" s="35" t="s">
        <v>250</v>
      </c>
      <c r="D17" s="35">
        <v>2.9</v>
      </c>
      <c r="E17" s="35">
        <v>1.43</v>
      </c>
      <c r="F17" t="s">
        <v>185</v>
      </c>
      <c r="G17" s="12">
        <f t="shared" si="0"/>
        <v>45177.013888888891</v>
      </c>
      <c r="H17" s="13">
        <f t="shared" ca="1" si="1"/>
        <v>1694132400.0000002</v>
      </c>
      <c r="I17">
        <f t="shared" si="2"/>
        <v>0.35447311309380281</v>
      </c>
      <c r="J17">
        <f t="shared" si="3"/>
        <v>0.68823655654690141</v>
      </c>
      <c r="L17" s="32" t="s">
        <v>249</v>
      </c>
      <c r="M17" s="33" t="s">
        <v>250</v>
      </c>
      <c r="N17" s="33">
        <v>2.8</v>
      </c>
      <c r="O17" s="33">
        <v>1.45</v>
      </c>
      <c r="Q17" s="12">
        <f t="shared" si="4"/>
        <v>45177.013888888891</v>
      </c>
      <c r="R17" s="13">
        <f t="shared" ca="1" si="5"/>
        <v>0</v>
      </c>
    </row>
    <row r="18" spans="2:18" x14ac:dyDescent="0.25">
      <c r="B18" s="32" t="s">
        <v>249</v>
      </c>
      <c r="C18" s="33" t="s">
        <v>250</v>
      </c>
      <c r="D18" s="33">
        <v>2.83</v>
      </c>
      <c r="E18" s="33">
        <v>1.45</v>
      </c>
      <c r="F18" t="s">
        <v>185</v>
      </c>
      <c r="G18" s="12">
        <f t="shared" si="0"/>
        <v>45177.013888888891</v>
      </c>
      <c r="H18" s="13">
        <f t="shared" ca="1" si="1"/>
        <v>1694132400.0000002</v>
      </c>
      <c r="I18">
        <f t="shared" si="2"/>
        <v>0.33629828195442918</v>
      </c>
      <c r="J18">
        <f t="shared" si="3"/>
        <v>0.67914914097721457</v>
      </c>
      <c r="L18" s="32" t="s">
        <v>249</v>
      </c>
      <c r="M18" s="33" t="s">
        <v>250</v>
      </c>
      <c r="N18" s="33">
        <v>2.84</v>
      </c>
      <c r="O18" s="33">
        <v>1.45</v>
      </c>
      <c r="Q18" s="12">
        <f t="shared" si="4"/>
        <v>45177.013888888891</v>
      </c>
      <c r="R18" s="13">
        <f t="shared" ca="1" si="5"/>
        <v>0</v>
      </c>
    </row>
    <row r="19" spans="2:18" x14ac:dyDescent="0.25">
      <c r="B19" s="34" t="s">
        <v>249</v>
      </c>
      <c r="C19" s="35" t="s">
        <v>250</v>
      </c>
      <c r="D19" s="35">
        <v>2.95</v>
      </c>
      <c r="E19" s="35">
        <v>1.41</v>
      </c>
      <c r="F19" t="s">
        <v>185</v>
      </c>
      <c r="G19" s="12">
        <f t="shared" si="0"/>
        <v>45177.013888888891</v>
      </c>
      <c r="H19" s="13">
        <f t="shared" ca="1" si="1"/>
        <v>1694132400.0000002</v>
      </c>
      <c r="I19">
        <f t="shared" si="2"/>
        <v>0.37023680730857078</v>
      </c>
      <c r="J19">
        <f t="shared" si="3"/>
        <v>0.69611840365428534</v>
      </c>
      <c r="L19" s="32" t="s">
        <v>249</v>
      </c>
      <c r="M19" s="33" t="s">
        <v>250</v>
      </c>
      <c r="N19" s="33">
        <v>2.8</v>
      </c>
      <c r="O19" s="33">
        <v>1.46</v>
      </c>
      <c r="Q19" s="12">
        <f t="shared" si="4"/>
        <v>45177.013888888891</v>
      </c>
      <c r="R19" s="13">
        <f t="shared" ca="1" si="5"/>
        <v>0</v>
      </c>
    </row>
    <row r="20" spans="2:18" x14ac:dyDescent="0.25">
      <c r="B20" s="32" t="s">
        <v>5</v>
      </c>
      <c r="C20" s="33" t="s">
        <v>6</v>
      </c>
      <c r="D20" s="33">
        <v>2.2000000000000002</v>
      </c>
      <c r="E20" s="33">
        <v>1.7</v>
      </c>
      <c r="F20" t="s">
        <v>185</v>
      </c>
      <c r="G20" s="12">
        <f t="shared" si="0"/>
        <v>45179.708333333336</v>
      </c>
      <c r="H20" s="13">
        <f t="shared" ca="1" si="1"/>
        <v>1694365200.0000002</v>
      </c>
      <c r="I20">
        <f t="shared" si="2"/>
        <v>0.13368983957219255</v>
      </c>
      <c r="J20">
        <f t="shared" si="3"/>
        <v>0.57784491978609631</v>
      </c>
      <c r="L20" s="32" t="s">
        <v>62</v>
      </c>
      <c r="M20" s="33" t="s">
        <v>270</v>
      </c>
      <c r="N20" s="33">
        <v>2.4500000000000002</v>
      </c>
      <c r="O20" s="33">
        <v>1.59</v>
      </c>
      <c r="Q20" s="12">
        <f t="shared" si="4"/>
        <v>45177.979166666664</v>
      </c>
      <c r="R20" s="13">
        <f t="shared" ca="1" si="5"/>
        <v>0</v>
      </c>
    </row>
    <row r="21" spans="2:18" x14ac:dyDescent="0.25">
      <c r="B21" s="34" t="s">
        <v>5</v>
      </c>
      <c r="C21" s="35" t="s">
        <v>6</v>
      </c>
      <c r="D21" s="35">
        <v>2.0499999999999998</v>
      </c>
      <c r="E21" s="35">
        <v>1.8</v>
      </c>
      <c r="F21" t="s">
        <v>185</v>
      </c>
      <c r="G21" s="12">
        <f t="shared" si="0"/>
        <v>45179.708333333336</v>
      </c>
      <c r="H21" s="13">
        <f t="shared" ca="1" si="1"/>
        <v>1694365200.0000002</v>
      </c>
      <c r="I21">
        <f t="shared" si="2"/>
        <v>6.7750677506775048E-2</v>
      </c>
      <c r="J21">
        <f t="shared" si="3"/>
        <v>0.54487533875338756</v>
      </c>
      <c r="L21" s="34" t="s">
        <v>62</v>
      </c>
      <c r="M21" s="35" t="s">
        <v>270</v>
      </c>
      <c r="N21" s="35">
        <v>2.48</v>
      </c>
      <c r="O21" s="35">
        <v>1.59</v>
      </c>
      <c r="Q21" s="12">
        <f t="shared" si="4"/>
        <v>45177.979166666664</v>
      </c>
      <c r="R21" s="13">
        <f t="shared" ca="1" si="5"/>
        <v>0</v>
      </c>
    </row>
    <row r="22" spans="2:18" x14ac:dyDescent="0.25">
      <c r="B22" s="32" t="s">
        <v>5</v>
      </c>
      <c r="C22" s="33" t="s">
        <v>6</v>
      </c>
      <c r="D22" s="33">
        <v>2.13</v>
      </c>
      <c r="E22" s="33">
        <v>1.73</v>
      </c>
      <c r="F22" t="s">
        <v>185</v>
      </c>
      <c r="G22" s="12">
        <f t="shared" si="0"/>
        <v>45179.708333333336</v>
      </c>
      <c r="H22" s="13">
        <f t="shared" ca="1" si="1"/>
        <v>1694365200.0000002</v>
      </c>
      <c r="I22">
        <f t="shared" si="2"/>
        <v>0.10855111400580753</v>
      </c>
      <c r="J22">
        <f t="shared" si="3"/>
        <v>0.56527555700290377</v>
      </c>
      <c r="L22" s="32" t="s">
        <v>62</v>
      </c>
      <c r="M22" s="33" t="s">
        <v>270</v>
      </c>
      <c r="N22" s="33">
        <v>2.3199999999999998</v>
      </c>
      <c r="O22" s="33">
        <v>1.62</v>
      </c>
      <c r="Q22" s="12">
        <f t="shared" si="4"/>
        <v>45177.979166666664</v>
      </c>
      <c r="R22" s="13">
        <f t="shared" ca="1" si="5"/>
        <v>0</v>
      </c>
    </row>
    <row r="23" spans="2:18" x14ac:dyDescent="0.25">
      <c r="B23" s="34" t="s">
        <v>5</v>
      </c>
      <c r="C23" s="35" t="s">
        <v>6</v>
      </c>
      <c r="D23" s="35">
        <v>2.1</v>
      </c>
      <c r="E23" s="35">
        <v>1.77</v>
      </c>
      <c r="F23" t="s">
        <v>185</v>
      </c>
      <c r="G23" s="12">
        <f t="shared" si="0"/>
        <v>45179.708333333336</v>
      </c>
      <c r="H23" s="13">
        <f t="shared" ca="1" si="1"/>
        <v>1694365200.0000002</v>
      </c>
      <c r="I23">
        <f t="shared" si="2"/>
        <v>8.8781275221953226E-2</v>
      </c>
      <c r="J23">
        <f t="shared" si="3"/>
        <v>0.55539063761097662</v>
      </c>
      <c r="L23" s="34" t="s">
        <v>62</v>
      </c>
      <c r="M23" s="35" t="s">
        <v>270</v>
      </c>
      <c r="N23" s="35">
        <v>2.35</v>
      </c>
      <c r="O23" s="35">
        <v>1.62</v>
      </c>
      <c r="Q23" s="12">
        <f t="shared" si="4"/>
        <v>45177.979166666664</v>
      </c>
      <c r="R23" s="13">
        <f t="shared" ca="1" si="5"/>
        <v>0</v>
      </c>
    </row>
    <row r="24" spans="2:18" x14ac:dyDescent="0.25">
      <c r="B24" s="32" t="s">
        <v>5</v>
      </c>
      <c r="C24" s="33" t="s">
        <v>6</v>
      </c>
      <c r="D24" s="33">
        <v>2.15</v>
      </c>
      <c r="E24" s="33">
        <v>1.77</v>
      </c>
      <c r="F24" t="s">
        <v>185</v>
      </c>
      <c r="G24" s="12">
        <f t="shared" si="0"/>
        <v>45179.708333333336</v>
      </c>
      <c r="H24" s="13">
        <f t="shared" ca="1" si="1"/>
        <v>1694365200.0000002</v>
      </c>
      <c r="I24">
        <f t="shared" si="2"/>
        <v>9.9855472342661955E-2</v>
      </c>
      <c r="J24">
        <f t="shared" si="3"/>
        <v>0.56092773617133096</v>
      </c>
      <c r="L24" s="34" t="s">
        <v>62</v>
      </c>
      <c r="M24" s="35" t="s">
        <v>270</v>
      </c>
      <c r="N24" s="35">
        <v>2.36</v>
      </c>
      <c r="O24" s="35">
        <v>1.62</v>
      </c>
      <c r="Q24" s="12">
        <f t="shared" si="4"/>
        <v>45177.979166666664</v>
      </c>
      <c r="R24" s="13">
        <f t="shared" ca="1" si="5"/>
        <v>0</v>
      </c>
    </row>
    <row r="25" spans="2:18" x14ac:dyDescent="0.25">
      <c r="B25" s="34" t="s">
        <v>5</v>
      </c>
      <c r="C25" s="35" t="s">
        <v>6</v>
      </c>
      <c r="D25" s="35">
        <v>2.1</v>
      </c>
      <c r="E25" s="35">
        <v>1.77</v>
      </c>
      <c r="F25" t="s">
        <v>185</v>
      </c>
      <c r="G25" s="12">
        <f t="shared" si="0"/>
        <v>45179.708333333336</v>
      </c>
      <c r="H25" s="13">
        <f t="shared" ca="1" si="1"/>
        <v>1694365200.0000002</v>
      </c>
      <c r="I25">
        <f t="shared" si="2"/>
        <v>8.8781275221953226E-2</v>
      </c>
      <c r="J25">
        <f t="shared" si="3"/>
        <v>0.55539063761097662</v>
      </c>
      <c r="L25" s="32" t="s">
        <v>62</v>
      </c>
      <c r="M25" s="33" t="s">
        <v>270</v>
      </c>
      <c r="N25" s="33">
        <v>2.4</v>
      </c>
      <c r="O25" s="33">
        <v>1.62</v>
      </c>
      <c r="Q25" s="12">
        <f t="shared" si="4"/>
        <v>45177.979166666664</v>
      </c>
      <c r="R25" s="13">
        <f t="shared" ca="1" si="5"/>
        <v>0</v>
      </c>
    </row>
    <row r="26" spans="2:18" x14ac:dyDescent="0.25">
      <c r="B26" s="32" t="s">
        <v>5</v>
      </c>
      <c r="C26" s="33" t="s">
        <v>6</v>
      </c>
      <c r="D26" s="33">
        <v>2.1</v>
      </c>
      <c r="E26" s="33">
        <v>1.77</v>
      </c>
      <c r="F26" t="s">
        <v>185</v>
      </c>
      <c r="G26" s="12">
        <f t="shared" si="0"/>
        <v>45179.708333333336</v>
      </c>
      <c r="H26" s="13">
        <f t="shared" ca="1" si="1"/>
        <v>1694365200.0000002</v>
      </c>
      <c r="I26">
        <f t="shared" si="2"/>
        <v>8.8781275221953226E-2</v>
      </c>
      <c r="J26">
        <f t="shared" si="3"/>
        <v>0.55539063761097662</v>
      </c>
      <c r="L26" s="34" t="s">
        <v>62</v>
      </c>
      <c r="M26" s="35" t="s">
        <v>270</v>
      </c>
      <c r="N26" s="35">
        <v>2.4</v>
      </c>
      <c r="O26" s="35">
        <v>1.62</v>
      </c>
      <c r="Q26" s="12">
        <f t="shared" si="4"/>
        <v>45177.979166666664</v>
      </c>
      <c r="R26" s="13">
        <f t="shared" ca="1" si="5"/>
        <v>0</v>
      </c>
    </row>
    <row r="27" spans="2:18" x14ac:dyDescent="0.25">
      <c r="B27" s="34" t="s">
        <v>5</v>
      </c>
      <c r="C27" s="35" t="s">
        <v>6</v>
      </c>
      <c r="D27" s="35">
        <v>2.12</v>
      </c>
      <c r="E27" s="35">
        <v>1.74</v>
      </c>
      <c r="F27" t="s">
        <v>185</v>
      </c>
      <c r="G27" s="12">
        <f t="shared" si="0"/>
        <v>45179.708333333336</v>
      </c>
      <c r="H27" s="13">
        <f t="shared" ca="1" si="1"/>
        <v>1694365200.0000002</v>
      </c>
      <c r="I27">
        <f t="shared" si="2"/>
        <v>0.10301453047061376</v>
      </c>
      <c r="J27">
        <f t="shared" si="3"/>
        <v>0.56250726523530692</v>
      </c>
      <c r="L27" s="32" t="s">
        <v>62</v>
      </c>
      <c r="M27" s="33" t="s">
        <v>270</v>
      </c>
      <c r="N27" s="33">
        <v>2.2999999999999998</v>
      </c>
      <c r="O27" s="33">
        <v>1.64</v>
      </c>
      <c r="Q27" s="12">
        <f t="shared" si="4"/>
        <v>45177.979166666664</v>
      </c>
      <c r="R27" s="13">
        <f t="shared" ca="1" si="5"/>
        <v>0</v>
      </c>
    </row>
    <row r="28" spans="2:18" x14ac:dyDescent="0.25">
      <c r="B28" s="32" t="s">
        <v>5</v>
      </c>
      <c r="C28" s="33" t="s">
        <v>6</v>
      </c>
      <c r="D28" s="33">
        <v>2.1</v>
      </c>
      <c r="E28" s="33">
        <v>1.77</v>
      </c>
      <c r="F28" t="s">
        <v>185</v>
      </c>
      <c r="G28" s="12">
        <f t="shared" si="0"/>
        <v>45179.708333333336</v>
      </c>
      <c r="H28" s="13">
        <f t="shared" ca="1" si="1"/>
        <v>1694365200.0000002</v>
      </c>
      <c r="I28">
        <f t="shared" si="2"/>
        <v>8.8781275221953226E-2</v>
      </c>
      <c r="J28">
        <f t="shared" si="3"/>
        <v>0.55539063761097662</v>
      </c>
      <c r="L28" s="32" t="s">
        <v>62</v>
      </c>
      <c r="M28" s="33" t="s">
        <v>270</v>
      </c>
      <c r="N28" s="33">
        <v>2.25</v>
      </c>
      <c r="O28" s="33">
        <v>1.65</v>
      </c>
      <c r="Q28" s="12">
        <f t="shared" si="4"/>
        <v>45177.979166666664</v>
      </c>
      <c r="R28" s="13">
        <f t="shared" ca="1" si="5"/>
        <v>0</v>
      </c>
    </row>
    <row r="29" spans="2:18" x14ac:dyDescent="0.25">
      <c r="B29" s="34" t="s">
        <v>5</v>
      </c>
      <c r="C29" s="35" t="s">
        <v>6</v>
      </c>
      <c r="D29" s="35">
        <v>2.1</v>
      </c>
      <c r="E29" s="35">
        <v>1.77</v>
      </c>
      <c r="F29" t="s">
        <v>185</v>
      </c>
      <c r="G29" s="12">
        <f t="shared" si="0"/>
        <v>45179.708333333336</v>
      </c>
      <c r="H29" s="13">
        <f t="shared" ca="1" si="1"/>
        <v>1694365200.0000002</v>
      </c>
      <c r="I29">
        <f t="shared" si="2"/>
        <v>8.8781275221953226E-2</v>
      </c>
      <c r="J29">
        <f t="shared" si="3"/>
        <v>0.55539063761097662</v>
      </c>
      <c r="L29" s="34" t="s">
        <v>62</v>
      </c>
      <c r="M29" s="35" t="s">
        <v>270</v>
      </c>
      <c r="N29" s="35">
        <v>2.25</v>
      </c>
      <c r="O29" s="35">
        <v>1.65</v>
      </c>
      <c r="Q29" s="12">
        <f t="shared" si="4"/>
        <v>45177.979166666664</v>
      </c>
      <c r="R29" s="13">
        <f t="shared" ca="1" si="5"/>
        <v>0</v>
      </c>
    </row>
    <row r="30" spans="2:18" x14ac:dyDescent="0.25">
      <c r="B30" s="32" t="s">
        <v>5</v>
      </c>
      <c r="C30" s="33" t="s">
        <v>6</v>
      </c>
      <c r="D30" s="33">
        <v>2.15</v>
      </c>
      <c r="E30" s="33">
        <v>1.74</v>
      </c>
      <c r="F30" t="s">
        <v>185</v>
      </c>
      <c r="G30" s="12">
        <f t="shared" si="0"/>
        <v>45179.708333333336</v>
      </c>
      <c r="H30" s="13">
        <f t="shared" ca="1" si="1"/>
        <v>1694365200.0000002</v>
      </c>
      <c r="I30">
        <f t="shared" si="2"/>
        <v>0.10959636460839345</v>
      </c>
      <c r="J30">
        <f t="shared" si="3"/>
        <v>0.56579818230419676</v>
      </c>
      <c r="L30" s="32" t="s">
        <v>62</v>
      </c>
      <c r="M30" s="33" t="s">
        <v>270</v>
      </c>
      <c r="N30" s="33">
        <v>2.2999999999999998</v>
      </c>
      <c r="O30" s="33">
        <v>1.65</v>
      </c>
      <c r="Q30" s="12">
        <f t="shared" si="4"/>
        <v>45177.979166666664</v>
      </c>
      <c r="R30" s="13">
        <f t="shared" ca="1" si="5"/>
        <v>0</v>
      </c>
    </row>
    <row r="31" spans="2:18" x14ac:dyDescent="0.25">
      <c r="B31" s="34" t="s">
        <v>5</v>
      </c>
      <c r="C31" s="35" t="s">
        <v>6</v>
      </c>
      <c r="D31" s="35">
        <v>2.14</v>
      </c>
      <c r="E31" s="35">
        <v>1.74</v>
      </c>
      <c r="F31" t="s">
        <v>185</v>
      </c>
      <c r="G31" s="12">
        <f t="shared" si="0"/>
        <v>45179.708333333336</v>
      </c>
      <c r="H31" s="13">
        <f t="shared" ca="1" si="1"/>
        <v>1694365200.0000002</v>
      </c>
      <c r="I31">
        <f t="shared" si="2"/>
        <v>0.10742292405199266</v>
      </c>
      <c r="J31">
        <f t="shared" si="3"/>
        <v>0.56471146202599631</v>
      </c>
      <c r="L31" s="32" t="s">
        <v>62</v>
      </c>
      <c r="M31" s="33" t="s">
        <v>270</v>
      </c>
      <c r="N31" s="33">
        <v>2.2999999999999998</v>
      </c>
      <c r="O31" s="33">
        <v>1.65</v>
      </c>
      <c r="Q31" s="12">
        <f t="shared" si="4"/>
        <v>45177.979166666664</v>
      </c>
      <c r="R31" s="13">
        <f t="shared" ca="1" si="5"/>
        <v>0</v>
      </c>
    </row>
    <row r="32" spans="2:18" x14ac:dyDescent="0.25">
      <c r="B32" s="32" t="s">
        <v>5</v>
      </c>
      <c r="C32" s="33" t="s">
        <v>6</v>
      </c>
      <c r="D32" s="33">
        <v>2.1</v>
      </c>
      <c r="E32" s="33">
        <v>1.77</v>
      </c>
      <c r="F32" t="s">
        <v>185</v>
      </c>
      <c r="G32" s="12">
        <f t="shared" si="0"/>
        <v>45179.708333333336</v>
      </c>
      <c r="H32" s="13">
        <f t="shared" ca="1" si="1"/>
        <v>1694365200.0000002</v>
      </c>
      <c r="I32">
        <f t="shared" si="2"/>
        <v>8.8781275221953226E-2</v>
      </c>
      <c r="J32">
        <f t="shared" si="3"/>
        <v>0.55539063761097662</v>
      </c>
      <c r="L32" s="34" t="s">
        <v>62</v>
      </c>
      <c r="M32" s="35" t="s">
        <v>270</v>
      </c>
      <c r="N32" s="35">
        <v>2.33</v>
      </c>
      <c r="O32" s="35">
        <v>1.65</v>
      </c>
      <c r="Q32" s="12">
        <f t="shared" si="4"/>
        <v>45177.979166666664</v>
      </c>
      <c r="R32" s="13">
        <f t="shared" ca="1" si="5"/>
        <v>0</v>
      </c>
    </row>
    <row r="33" spans="2:18" x14ac:dyDescent="0.25">
      <c r="B33" s="34" t="s">
        <v>5</v>
      </c>
      <c r="C33" s="35" t="s">
        <v>6</v>
      </c>
      <c r="D33" s="35">
        <v>2.15</v>
      </c>
      <c r="E33" s="35">
        <v>1.74</v>
      </c>
      <c r="F33" t="s">
        <v>185</v>
      </c>
      <c r="G33" s="12">
        <f t="shared" si="0"/>
        <v>45179.708333333336</v>
      </c>
      <c r="H33" s="13">
        <f t="shared" ca="1" si="1"/>
        <v>1694365200.0000002</v>
      </c>
      <c r="I33">
        <f t="shared" si="2"/>
        <v>0.10959636460839345</v>
      </c>
      <c r="J33">
        <f t="shared" si="3"/>
        <v>0.56579818230419676</v>
      </c>
      <c r="L33" s="34" t="s">
        <v>62</v>
      </c>
      <c r="M33" s="35" t="s">
        <v>270</v>
      </c>
      <c r="N33" s="35">
        <v>2.2999999999999998</v>
      </c>
      <c r="O33" s="35">
        <v>1.67</v>
      </c>
      <c r="Q33" s="12">
        <f t="shared" si="4"/>
        <v>45177.979166666664</v>
      </c>
      <c r="R33" s="13">
        <f t="shared" ca="1" si="5"/>
        <v>0</v>
      </c>
    </row>
    <row r="34" spans="2:18" x14ac:dyDescent="0.25">
      <c r="B34" s="32" t="s">
        <v>5</v>
      </c>
      <c r="C34" s="33" t="s">
        <v>6</v>
      </c>
      <c r="D34" s="33">
        <v>2.15</v>
      </c>
      <c r="E34" s="33">
        <v>1.74</v>
      </c>
      <c r="F34" t="s">
        <v>185</v>
      </c>
      <c r="G34" s="12">
        <f t="shared" si="0"/>
        <v>45179.708333333336</v>
      </c>
      <c r="H34" s="13">
        <f t="shared" ca="1" si="1"/>
        <v>1694365200.0000002</v>
      </c>
      <c r="I34">
        <f t="shared" si="2"/>
        <v>0.10959636460839345</v>
      </c>
      <c r="J34">
        <f t="shared" si="3"/>
        <v>0.56579818230419676</v>
      </c>
      <c r="L34" s="32" t="s">
        <v>64</v>
      </c>
      <c r="M34" s="33" t="s">
        <v>271</v>
      </c>
      <c r="N34" s="33">
        <v>4.25</v>
      </c>
      <c r="O34" s="33">
        <v>1.23</v>
      </c>
      <c r="Q34" s="12">
        <f t="shared" si="4"/>
        <v>45178.625694444447</v>
      </c>
      <c r="R34" s="13">
        <f t="shared" ca="1" si="5"/>
        <v>1694271660.0000002</v>
      </c>
    </row>
    <row r="35" spans="2:18" x14ac:dyDescent="0.25">
      <c r="B35" s="34" t="s">
        <v>5</v>
      </c>
      <c r="C35" s="35" t="s">
        <v>6</v>
      </c>
      <c r="D35" s="35">
        <v>2.12</v>
      </c>
      <c r="E35" s="35">
        <v>1.74</v>
      </c>
      <c r="F35" t="s">
        <v>185</v>
      </c>
      <c r="G35" s="12">
        <f t="shared" si="0"/>
        <v>45179.708333333336</v>
      </c>
      <c r="H35" s="13">
        <f t="shared" ca="1" si="1"/>
        <v>1694365200.0000002</v>
      </c>
      <c r="I35">
        <f t="shared" si="2"/>
        <v>0.10301453047061376</v>
      </c>
      <c r="J35">
        <f t="shared" si="3"/>
        <v>0.56250726523530692</v>
      </c>
      <c r="L35" s="34" t="s">
        <v>64</v>
      </c>
      <c r="M35" s="35" t="s">
        <v>271</v>
      </c>
      <c r="N35" s="35">
        <v>4.28</v>
      </c>
      <c r="O35" s="35">
        <v>1.23</v>
      </c>
      <c r="Q35" s="12">
        <f t="shared" si="4"/>
        <v>45178.625694444447</v>
      </c>
      <c r="R35" s="13">
        <f t="shared" ca="1" si="5"/>
        <v>1694271660.0000002</v>
      </c>
    </row>
    <row r="36" spans="2:18" x14ac:dyDescent="0.25">
      <c r="B36" s="32" t="s">
        <v>7</v>
      </c>
      <c r="C36" s="33" t="s">
        <v>6</v>
      </c>
      <c r="D36" s="33">
        <v>1.54</v>
      </c>
      <c r="E36" s="33">
        <v>2.56</v>
      </c>
      <c r="F36" t="s">
        <v>185</v>
      </c>
      <c r="G36" s="12">
        <f t="shared" si="0"/>
        <v>45179.708333333336</v>
      </c>
      <c r="H36" s="13">
        <f t="shared" ca="1" si="1"/>
        <v>1694365200.0000002</v>
      </c>
      <c r="I36">
        <f t="shared" si="2"/>
        <v>0.25872564935064934</v>
      </c>
      <c r="J36">
        <f t="shared" si="3"/>
        <v>0.64036282467532468</v>
      </c>
      <c r="L36" s="34" t="s">
        <v>64</v>
      </c>
      <c r="M36" s="35" t="s">
        <v>271</v>
      </c>
      <c r="N36" s="35">
        <v>4.45</v>
      </c>
      <c r="O36" s="35">
        <v>1.23</v>
      </c>
      <c r="Q36" s="12">
        <f t="shared" si="4"/>
        <v>45178.625694444447</v>
      </c>
      <c r="R36" s="13">
        <f t="shared" ca="1" si="5"/>
        <v>1694271660.0000002</v>
      </c>
    </row>
    <row r="37" spans="2:18" x14ac:dyDescent="0.25">
      <c r="B37" s="34" t="s">
        <v>7</v>
      </c>
      <c r="C37" s="35" t="s">
        <v>6</v>
      </c>
      <c r="D37" s="35">
        <v>1.53</v>
      </c>
      <c r="E37" s="35">
        <v>2.58</v>
      </c>
      <c r="F37" t="s">
        <v>185</v>
      </c>
      <c r="G37" s="12">
        <f t="shared" si="0"/>
        <v>45179.708333333336</v>
      </c>
      <c r="H37" s="13">
        <f t="shared" ca="1" si="1"/>
        <v>1694365200.0000002</v>
      </c>
      <c r="I37">
        <f t="shared" si="2"/>
        <v>0.26599787201702391</v>
      </c>
      <c r="J37">
        <f t="shared" si="3"/>
        <v>0.64399893600851199</v>
      </c>
      <c r="L37" s="34" t="s">
        <v>64</v>
      </c>
      <c r="M37" s="35" t="s">
        <v>271</v>
      </c>
      <c r="N37" s="35">
        <v>4.2</v>
      </c>
      <c r="O37" s="35">
        <v>1.24</v>
      </c>
      <c r="Q37" s="12">
        <f t="shared" si="4"/>
        <v>45178.625694444447</v>
      </c>
      <c r="R37" s="13">
        <f t="shared" ca="1" si="5"/>
        <v>1694271660.0000002</v>
      </c>
    </row>
    <row r="38" spans="2:18" x14ac:dyDescent="0.25">
      <c r="B38" s="32" t="s">
        <v>7</v>
      </c>
      <c r="C38" s="33" t="s">
        <v>6</v>
      </c>
      <c r="D38" s="33">
        <v>1.53</v>
      </c>
      <c r="E38" s="33">
        <v>2.5299999999999998</v>
      </c>
      <c r="F38" t="s">
        <v>185</v>
      </c>
      <c r="G38" s="12">
        <f t="shared" si="0"/>
        <v>45179.708333333336</v>
      </c>
      <c r="H38" s="13">
        <f t="shared" ca="1" si="1"/>
        <v>1694365200.0000002</v>
      </c>
      <c r="I38">
        <f t="shared" si="2"/>
        <v>0.25833785424578259</v>
      </c>
      <c r="J38">
        <f t="shared" si="3"/>
        <v>0.64016892712289131</v>
      </c>
      <c r="L38" s="32" t="s">
        <v>64</v>
      </c>
      <c r="M38" s="33" t="s">
        <v>271</v>
      </c>
      <c r="N38" s="33">
        <v>4.2</v>
      </c>
      <c r="O38" s="33">
        <v>1.24</v>
      </c>
      <c r="Q38" s="12">
        <f t="shared" si="4"/>
        <v>45178.625694444447</v>
      </c>
      <c r="R38" s="13">
        <f t="shared" ca="1" si="5"/>
        <v>1694271660.0000002</v>
      </c>
    </row>
    <row r="39" spans="2:18" x14ac:dyDescent="0.25">
      <c r="B39" s="34" t="s">
        <v>7</v>
      </c>
      <c r="C39" s="35" t="s">
        <v>6</v>
      </c>
      <c r="D39" s="35">
        <v>1.56</v>
      </c>
      <c r="E39" s="35">
        <v>2.5</v>
      </c>
      <c r="F39" t="s">
        <v>185</v>
      </c>
      <c r="G39" s="12">
        <f t="shared" si="0"/>
        <v>45179.708333333336</v>
      </c>
      <c r="H39" s="13">
        <f t="shared" ca="1" si="1"/>
        <v>1694365200.0000002</v>
      </c>
      <c r="I39">
        <f t="shared" si="2"/>
        <v>0.24102564102564095</v>
      </c>
      <c r="J39">
        <f t="shared" si="3"/>
        <v>0.63151282051282043</v>
      </c>
      <c r="L39" s="32" t="s">
        <v>64</v>
      </c>
      <c r="M39" s="33" t="s">
        <v>271</v>
      </c>
      <c r="N39" s="33">
        <v>4.2</v>
      </c>
      <c r="O39" s="33">
        <v>1.24</v>
      </c>
      <c r="Q39" s="12">
        <f t="shared" si="4"/>
        <v>45178.625694444447</v>
      </c>
      <c r="R39" s="13">
        <f t="shared" ca="1" si="5"/>
        <v>1694271660.0000002</v>
      </c>
    </row>
    <row r="40" spans="2:18" x14ac:dyDescent="0.25">
      <c r="B40" s="32" t="s">
        <v>7</v>
      </c>
      <c r="C40" s="33" t="s">
        <v>6</v>
      </c>
      <c r="D40" s="33">
        <v>1.55</v>
      </c>
      <c r="E40" s="33">
        <v>2.6</v>
      </c>
      <c r="F40" t="s">
        <v>185</v>
      </c>
      <c r="G40" s="12">
        <f t="shared" si="0"/>
        <v>45179.708333333336</v>
      </c>
      <c r="H40" s="13">
        <f t="shared" ca="1" si="1"/>
        <v>1694365200.0000002</v>
      </c>
      <c r="I40">
        <f t="shared" si="2"/>
        <v>0.26054590570719605</v>
      </c>
      <c r="J40">
        <f t="shared" si="3"/>
        <v>0.64127295285359809</v>
      </c>
      <c r="L40" s="34" t="s">
        <v>64</v>
      </c>
      <c r="M40" s="35" t="s">
        <v>271</v>
      </c>
      <c r="N40" s="35">
        <v>4.25</v>
      </c>
      <c r="O40" s="35">
        <v>1.24</v>
      </c>
      <c r="Q40" s="12">
        <f t="shared" si="4"/>
        <v>45178.625694444447</v>
      </c>
      <c r="R40" s="13">
        <f t="shared" ca="1" si="5"/>
        <v>1694271660.0000002</v>
      </c>
    </row>
    <row r="41" spans="2:18" x14ac:dyDescent="0.25">
      <c r="B41" s="34" t="s">
        <v>7</v>
      </c>
      <c r="C41" s="35" t="s">
        <v>6</v>
      </c>
      <c r="D41" s="35">
        <v>1.56</v>
      </c>
      <c r="E41" s="35">
        <v>2.5499999999999998</v>
      </c>
      <c r="F41" t="s">
        <v>185</v>
      </c>
      <c r="G41" s="12">
        <f t="shared" si="0"/>
        <v>45179.708333333336</v>
      </c>
      <c r="H41" s="13">
        <f t="shared" ca="1" si="1"/>
        <v>1694365200.0000002</v>
      </c>
      <c r="I41">
        <f t="shared" si="2"/>
        <v>0.24886877828054288</v>
      </c>
      <c r="J41">
        <f t="shared" si="3"/>
        <v>0.63543438914027139</v>
      </c>
      <c r="L41" s="32" t="s">
        <v>64</v>
      </c>
      <c r="M41" s="33" t="s">
        <v>271</v>
      </c>
      <c r="N41" s="33">
        <v>3.95</v>
      </c>
      <c r="O41" s="33">
        <v>1.25</v>
      </c>
      <c r="Q41" s="12">
        <f t="shared" si="4"/>
        <v>45178.625694444447</v>
      </c>
      <c r="R41" s="13">
        <f t="shared" ca="1" si="5"/>
        <v>1694271660.0000002</v>
      </c>
    </row>
    <row r="42" spans="2:18" x14ac:dyDescent="0.25">
      <c r="B42" s="32" t="s">
        <v>7</v>
      </c>
      <c r="C42" s="33" t="s">
        <v>6</v>
      </c>
      <c r="D42" s="33">
        <v>1.56</v>
      </c>
      <c r="E42" s="33">
        <v>2.6</v>
      </c>
      <c r="F42" t="s">
        <v>185</v>
      </c>
      <c r="G42" s="12">
        <f t="shared" si="0"/>
        <v>45179.708333333336</v>
      </c>
      <c r="H42" s="13">
        <f t="shared" ca="1" si="1"/>
        <v>1694365200.0000002</v>
      </c>
      <c r="I42">
        <f t="shared" si="2"/>
        <v>0.25641025641025639</v>
      </c>
      <c r="J42">
        <f t="shared" si="3"/>
        <v>0.6392051282051282</v>
      </c>
      <c r="L42" s="34" t="s">
        <v>64</v>
      </c>
      <c r="M42" s="35" t="s">
        <v>271</v>
      </c>
      <c r="N42" s="35">
        <v>3.95</v>
      </c>
      <c r="O42" s="35">
        <v>1.25</v>
      </c>
      <c r="Q42" s="12">
        <f t="shared" si="4"/>
        <v>45178.625694444447</v>
      </c>
      <c r="R42" s="13">
        <f t="shared" ca="1" si="5"/>
        <v>1694271660.0000002</v>
      </c>
    </row>
    <row r="43" spans="2:18" x14ac:dyDescent="0.25">
      <c r="B43" s="34" t="s">
        <v>7</v>
      </c>
      <c r="C43" s="35" t="s">
        <v>6</v>
      </c>
      <c r="D43" s="35">
        <v>1.56</v>
      </c>
      <c r="E43" s="35">
        <v>2.5</v>
      </c>
      <c r="F43" t="s">
        <v>185</v>
      </c>
      <c r="G43" s="12">
        <f t="shared" si="0"/>
        <v>45179.708333333336</v>
      </c>
      <c r="H43" s="13">
        <f t="shared" ca="1" si="1"/>
        <v>1694365200.0000002</v>
      </c>
      <c r="I43">
        <f t="shared" si="2"/>
        <v>0.24102564102564095</v>
      </c>
      <c r="J43">
        <f t="shared" si="3"/>
        <v>0.63151282051282043</v>
      </c>
      <c r="L43" s="32" t="s">
        <v>64</v>
      </c>
      <c r="M43" s="33" t="s">
        <v>271</v>
      </c>
      <c r="N43" s="33">
        <v>4.0999999999999996</v>
      </c>
      <c r="O43" s="33">
        <v>1.25</v>
      </c>
      <c r="Q43" s="12">
        <f t="shared" si="4"/>
        <v>45178.625694444447</v>
      </c>
      <c r="R43" s="13">
        <f t="shared" ca="1" si="5"/>
        <v>1694271660.0000002</v>
      </c>
    </row>
    <row r="44" spans="2:18" x14ac:dyDescent="0.25">
      <c r="B44" s="32" t="s">
        <v>7</v>
      </c>
      <c r="C44" s="33" t="s">
        <v>6</v>
      </c>
      <c r="D44" s="33">
        <v>1.53</v>
      </c>
      <c r="E44" s="33">
        <v>2.5499999999999998</v>
      </c>
      <c r="F44" t="s">
        <v>185</v>
      </c>
      <c r="G44" s="12">
        <f t="shared" si="0"/>
        <v>45179.708333333336</v>
      </c>
      <c r="H44" s="13">
        <f t="shared" ca="1" si="1"/>
        <v>1694365200.0000002</v>
      </c>
      <c r="I44">
        <f t="shared" si="2"/>
        <v>0.26143790849673199</v>
      </c>
      <c r="J44">
        <f t="shared" si="3"/>
        <v>0.641718954248366</v>
      </c>
      <c r="L44" s="32" t="s">
        <v>64</v>
      </c>
      <c r="M44" s="33" t="s">
        <v>271</v>
      </c>
      <c r="N44" s="33">
        <v>4.0999999999999996</v>
      </c>
      <c r="O44" s="33">
        <v>1.25</v>
      </c>
      <c r="Q44" s="12">
        <f t="shared" si="4"/>
        <v>45178.625694444447</v>
      </c>
      <c r="R44" s="13">
        <f t="shared" ca="1" si="5"/>
        <v>1694271660.0000002</v>
      </c>
    </row>
    <row r="45" spans="2:18" x14ac:dyDescent="0.25">
      <c r="B45" s="34" t="s">
        <v>7</v>
      </c>
      <c r="C45" s="35" t="s">
        <v>6</v>
      </c>
      <c r="D45" s="35">
        <v>1.56</v>
      </c>
      <c r="E45" s="35">
        <v>2.6</v>
      </c>
      <c r="F45" t="s">
        <v>185</v>
      </c>
      <c r="G45" s="12">
        <f t="shared" si="0"/>
        <v>45179.708333333336</v>
      </c>
      <c r="H45" s="13">
        <f t="shared" ca="1" si="1"/>
        <v>1694365200.0000002</v>
      </c>
      <c r="I45">
        <f t="shared" si="2"/>
        <v>0.25641025641025639</v>
      </c>
      <c r="J45">
        <f t="shared" si="3"/>
        <v>0.6392051282051282</v>
      </c>
      <c r="L45" s="34" t="s">
        <v>64</v>
      </c>
      <c r="M45" s="35" t="s">
        <v>271</v>
      </c>
      <c r="N45" s="35">
        <v>4.25</v>
      </c>
      <c r="O45" s="35">
        <v>1.25</v>
      </c>
      <c r="Q45" s="12">
        <f t="shared" si="4"/>
        <v>45178.625694444447</v>
      </c>
      <c r="R45" s="13">
        <f t="shared" ca="1" si="5"/>
        <v>1694271660.0000002</v>
      </c>
    </row>
    <row r="46" spans="2:18" x14ac:dyDescent="0.25">
      <c r="B46" s="32" t="s">
        <v>7</v>
      </c>
      <c r="C46" s="33" t="s">
        <v>6</v>
      </c>
      <c r="D46" s="33">
        <v>1.54</v>
      </c>
      <c r="E46" s="33">
        <v>2.6</v>
      </c>
      <c r="F46" t="s">
        <v>185</v>
      </c>
      <c r="G46" s="12">
        <f t="shared" si="0"/>
        <v>45179.708333333336</v>
      </c>
      <c r="H46" s="13">
        <f t="shared" ca="1" si="1"/>
        <v>1694365200.0000002</v>
      </c>
      <c r="I46">
        <f t="shared" si="2"/>
        <v>0.26473526473526476</v>
      </c>
      <c r="J46">
        <f t="shared" si="3"/>
        <v>0.64336763236763239</v>
      </c>
      <c r="L46" s="34" t="s">
        <v>64</v>
      </c>
      <c r="M46" s="35" t="s">
        <v>271</v>
      </c>
      <c r="N46" s="35">
        <v>4.25</v>
      </c>
      <c r="O46" s="35">
        <v>1.25</v>
      </c>
      <c r="Q46" s="12">
        <f t="shared" si="4"/>
        <v>45178.625694444447</v>
      </c>
      <c r="R46" s="13">
        <f t="shared" ca="1" si="5"/>
        <v>1694271660.0000002</v>
      </c>
    </row>
    <row r="47" spans="2:18" x14ac:dyDescent="0.25">
      <c r="B47" s="34" t="s">
        <v>7</v>
      </c>
      <c r="C47" s="35" t="s">
        <v>6</v>
      </c>
      <c r="D47" s="35">
        <v>1.54</v>
      </c>
      <c r="E47" s="35">
        <v>2.5</v>
      </c>
      <c r="F47" t="s">
        <v>185</v>
      </c>
      <c r="G47" s="12">
        <f t="shared" si="0"/>
        <v>45179.708333333336</v>
      </c>
      <c r="H47" s="13">
        <f t="shared" ca="1" si="1"/>
        <v>1694365200.0000002</v>
      </c>
      <c r="I47">
        <f t="shared" si="2"/>
        <v>0.24935064935064932</v>
      </c>
      <c r="J47">
        <f t="shared" si="3"/>
        <v>0.63567532467532462</v>
      </c>
      <c r="L47" s="32" t="s">
        <v>64</v>
      </c>
      <c r="M47" s="33" t="s">
        <v>271</v>
      </c>
      <c r="N47" s="33">
        <v>4.25</v>
      </c>
      <c r="O47" s="33">
        <v>1.25</v>
      </c>
      <c r="Q47" s="12">
        <f t="shared" si="4"/>
        <v>45178.625694444447</v>
      </c>
      <c r="R47" s="13">
        <f t="shared" ca="1" si="5"/>
        <v>1694271660.0000002</v>
      </c>
    </row>
    <row r="48" spans="2:18" x14ac:dyDescent="0.25">
      <c r="B48" s="32" t="s">
        <v>7</v>
      </c>
      <c r="C48" s="33" t="s">
        <v>6</v>
      </c>
      <c r="D48" s="33">
        <v>1.54</v>
      </c>
      <c r="E48" s="33">
        <v>2.54</v>
      </c>
      <c r="F48" t="s">
        <v>185</v>
      </c>
      <c r="G48" s="12">
        <f t="shared" si="0"/>
        <v>45179.708333333336</v>
      </c>
      <c r="H48" s="13">
        <f t="shared" ca="1" si="1"/>
        <v>1694365200.0000002</v>
      </c>
      <c r="I48">
        <f t="shared" si="2"/>
        <v>0.25564986194907457</v>
      </c>
      <c r="J48">
        <f t="shared" si="3"/>
        <v>0.6388249309745373</v>
      </c>
      <c r="L48" s="34" t="s">
        <v>70</v>
      </c>
      <c r="M48" s="35" t="s">
        <v>272</v>
      </c>
      <c r="N48" s="35">
        <v>26</v>
      </c>
      <c r="O48" s="35">
        <v>1.01</v>
      </c>
      <c r="Q48" s="12">
        <f t="shared" si="4"/>
        <v>45178.666666666664</v>
      </c>
      <c r="R48" s="13">
        <f t="shared" ca="1" si="5"/>
        <v>1694275199.9999998</v>
      </c>
    </row>
    <row r="49" spans="2:18" x14ac:dyDescent="0.25">
      <c r="B49" s="34" t="s">
        <v>7</v>
      </c>
      <c r="C49" s="35" t="s">
        <v>6</v>
      </c>
      <c r="D49" s="35">
        <v>1.54</v>
      </c>
      <c r="E49" s="35">
        <v>2.5499999999999998</v>
      </c>
      <c r="F49" t="s">
        <v>185</v>
      </c>
      <c r="G49" s="12">
        <f t="shared" si="0"/>
        <v>45179.708333333336</v>
      </c>
      <c r="H49" s="13">
        <f t="shared" ca="1" si="1"/>
        <v>1694365200.0000002</v>
      </c>
      <c r="I49">
        <f t="shared" si="2"/>
        <v>0.25719378660555126</v>
      </c>
      <c r="J49">
        <f t="shared" si="3"/>
        <v>0.63959689330277558</v>
      </c>
      <c r="L49" s="34" t="s">
        <v>69</v>
      </c>
      <c r="M49" s="35" t="s">
        <v>272</v>
      </c>
      <c r="N49" s="35">
        <v>3.6</v>
      </c>
      <c r="O49" s="35">
        <v>1.29</v>
      </c>
      <c r="Q49" s="12">
        <f t="shared" si="4"/>
        <v>45178.666666666664</v>
      </c>
      <c r="R49" s="13">
        <f t="shared" ca="1" si="5"/>
        <v>1694275199.9999998</v>
      </c>
    </row>
    <row r="50" spans="2:18" x14ac:dyDescent="0.25">
      <c r="B50" s="32" t="s">
        <v>7</v>
      </c>
      <c r="C50" s="33" t="s">
        <v>6</v>
      </c>
      <c r="D50" s="33">
        <v>1.56</v>
      </c>
      <c r="E50" s="33">
        <v>2.52</v>
      </c>
      <c r="F50" t="s">
        <v>185</v>
      </c>
      <c r="G50" s="12">
        <f t="shared" si="0"/>
        <v>45179.708333333336</v>
      </c>
      <c r="H50" s="13">
        <f t="shared" ca="1" si="1"/>
        <v>1694365200.0000002</v>
      </c>
      <c r="I50">
        <f t="shared" si="2"/>
        <v>0.24420024420024417</v>
      </c>
      <c r="J50">
        <f t="shared" si="3"/>
        <v>0.63310012210012212</v>
      </c>
      <c r="L50" s="32" t="s">
        <v>69</v>
      </c>
      <c r="M50" s="33" t="s">
        <v>272</v>
      </c>
      <c r="N50" s="33">
        <v>3.7</v>
      </c>
      <c r="O50" s="33">
        <v>1.29</v>
      </c>
      <c r="Q50" s="12">
        <f t="shared" si="4"/>
        <v>45178.666666666664</v>
      </c>
      <c r="R50" s="13">
        <f t="shared" ca="1" si="5"/>
        <v>1694275199.9999998</v>
      </c>
    </row>
    <row r="51" spans="2:18" x14ac:dyDescent="0.25">
      <c r="B51" s="34" t="s">
        <v>7</v>
      </c>
      <c r="C51" s="35" t="s">
        <v>6</v>
      </c>
      <c r="D51" s="35">
        <v>1.53</v>
      </c>
      <c r="E51" s="35">
        <v>2.5499999999999998</v>
      </c>
      <c r="F51" t="s">
        <v>185</v>
      </c>
      <c r="G51" s="12">
        <f t="shared" si="0"/>
        <v>45179.708333333336</v>
      </c>
      <c r="H51" s="13">
        <f t="shared" ca="1" si="1"/>
        <v>1694365200.0000002</v>
      </c>
      <c r="I51">
        <f t="shared" si="2"/>
        <v>0.26143790849673199</v>
      </c>
      <c r="J51">
        <f t="shared" si="3"/>
        <v>0.641718954248366</v>
      </c>
      <c r="L51" s="32" t="s">
        <v>69</v>
      </c>
      <c r="M51" s="33" t="s">
        <v>272</v>
      </c>
      <c r="N51" s="33">
        <v>3.7</v>
      </c>
      <c r="O51" s="33">
        <v>1.29</v>
      </c>
      <c r="Q51" s="12">
        <f t="shared" si="4"/>
        <v>45178.666666666664</v>
      </c>
      <c r="R51" s="13">
        <f t="shared" ca="1" si="5"/>
        <v>1694275199.9999998</v>
      </c>
    </row>
    <row r="52" spans="2:18" x14ac:dyDescent="0.25">
      <c r="B52" s="32" t="s">
        <v>8</v>
      </c>
      <c r="C52" s="33" t="s">
        <v>6</v>
      </c>
      <c r="D52" s="33">
        <v>1.2</v>
      </c>
      <c r="E52" s="33">
        <v>4.9000000000000004</v>
      </c>
      <c r="F52" t="s">
        <v>185</v>
      </c>
      <c r="G52" s="12">
        <f t="shared" si="0"/>
        <v>45179.708333333336</v>
      </c>
      <c r="H52" s="13">
        <f t="shared" ca="1" si="1"/>
        <v>1694365200.0000002</v>
      </c>
      <c r="I52">
        <f t="shared" si="2"/>
        <v>0.62925170068027214</v>
      </c>
      <c r="J52">
        <f t="shared" si="3"/>
        <v>0.82562585034013614</v>
      </c>
      <c r="L52" s="32" t="s">
        <v>69</v>
      </c>
      <c r="M52" s="33" t="s">
        <v>272</v>
      </c>
      <c r="N52" s="33">
        <v>3.6</v>
      </c>
      <c r="O52" s="33">
        <v>1.3</v>
      </c>
      <c r="Q52" s="12">
        <f t="shared" si="4"/>
        <v>45178.666666666664</v>
      </c>
      <c r="R52" s="13">
        <f t="shared" ca="1" si="5"/>
        <v>1694275199.9999998</v>
      </c>
    </row>
    <row r="53" spans="2:18" x14ac:dyDescent="0.25">
      <c r="B53" s="34" t="s">
        <v>8</v>
      </c>
      <c r="C53" s="35" t="s">
        <v>6</v>
      </c>
      <c r="D53" s="35">
        <v>1.21</v>
      </c>
      <c r="E53" s="35">
        <v>4.5999999999999996</v>
      </c>
      <c r="F53" t="s">
        <v>185</v>
      </c>
      <c r="G53" s="12">
        <f t="shared" si="0"/>
        <v>45179.708333333336</v>
      </c>
      <c r="H53" s="13">
        <f t="shared" ca="1" si="1"/>
        <v>1694365200.0000002</v>
      </c>
      <c r="I53">
        <f t="shared" si="2"/>
        <v>0.60905497664390951</v>
      </c>
      <c r="J53">
        <f t="shared" si="3"/>
        <v>0.81552748832195476</v>
      </c>
      <c r="L53" s="32" t="s">
        <v>69</v>
      </c>
      <c r="M53" s="33" t="s">
        <v>272</v>
      </c>
      <c r="N53" s="33">
        <v>3.65</v>
      </c>
      <c r="O53" s="33">
        <v>1.3</v>
      </c>
      <c r="Q53" s="12">
        <f t="shared" si="4"/>
        <v>45178.666666666664</v>
      </c>
      <c r="R53" s="13">
        <f t="shared" ca="1" si="5"/>
        <v>1694275199.9999998</v>
      </c>
    </row>
    <row r="54" spans="2:18" x14ac:dyDescent="0.25">
      <c r="B54" s="32" t="s">
        <v>8</v>
      </c>
      <c r="C54" s="33" t="s">
        <v>6</v>
      </c>
      <c r="D54" s="33">
        <v>1.19</v>
      </c>
      <c r="E54" s="33">
        <v>4.8</v>
      </c>
      <c r="F54" t="s">
        <v>185</v>
      </c>
      <c r="G54" s="12">
        <f t="shared" si="0"/>
        <v>45179.708333333336</v>
      </c>
      <c r="H54" s="13">
        <f t="shared" ca="1" si="1"/>
        <v>1694365200.0000002</v>
      </c>
      <c r="I54">
        <f t="shared" si="2"/>
        <v>0.63200280112044815</v>
      </c>
      <c r="J54">
        <f t="shared" si="3"/>
        <v>0.82700140056022409</v>
      </c>
      <c r="L54" s="34" t="s">
        <v>69</v>
      </c>
      <c r="M54" s="35" t="s">
        <v>272</v>
      </c>
      <c r="N54" s="35">
        <v>3.63</v>
      </c>
      <c r="O54" s="35">
        <v>1.31</v>
      </c>
      <c r="Q54" s="12">
        <f t="shared" si="4"/>
        <v>45178.666666666664</v>
      </c>
      <c r="R54" s="13">
        <f t="shared" ca="1" si="5"/>
        <v>1694275199.9999998</v>
      </c>
    </row>
    <row r="55" spans="2:18" x14ac:dyDescent="0.25">
      <c r="B55" s="34" t="s">
        <v>8</v>
      </c>
      <c r="C55" s="35" t="s">
        <v>6</v>
      </c>
      <c r="D55" s="35">
        <v>1.22</v>
      </c>
      <c r="E55" s="35">
        <v>4.5</v>
      </c>
      <c r="F55" t="s">
        <v>185</v>
      </c>
      <c r="G55" s="12">
        <f t="shared" si="0"/>
        <v>45179.708333333336</v>
      </c>
      <c r="H55" s="13">
        <f t="shared" ca="1" si="1"/>
        <v>1694365200.0000002</v>
      </c>
      <c r="I55">
        <f t="shared" si="2"/>
        <v>0.5974499089253188</v>
      </c>
      <c r="J55">
        <f t="shared" si="3"/>
        <v>0.80972495446265946</v>
      </c>
      <c r="L55" s="34" t="s">
        <v>68</v>
      </c>
      <c r="M55" s="35" t="s">
        <v>272</v>
      </c>
      <c r="N55" s="35">
        <v>3.35</v>
      </c>
      <c r="O55" s="35">
        <v>1.32</v>
      </c>
      <c r="Q55" s="12">
        <f t="shared" si="4"/>
        <v>45178.666666666664</v>
      </c>
      <c r="R55" s="13">
        <f t="shared" ca="1" si="5"/>
        <v>1694275199.9999998</v>
      </c>
    </row>
    <row r="56" spans="2:18" x14ac:dyDescent="0.25">
      <c r="B56" s="32" t="s">
        <v>8</v>
      </c>
      <c r="C56" s="33" t="s">
        <v>6</v>
      </c>
      <c r="D56" s="33">
        <v>1.22</v>
      </c>
      <c r="E56" s="33">
        <v>4.75</v>
      </c>
      <c r="F56" t="s">
        <v>185</v>
      </c>
      <c r="G56" s="12">
        <f t="shared" si="0"/>
        <v>45179.708333333336</v>
      </c>
      <c r="H56" s="13">
        <f t="shared" ca="1" si="1"/>
        <v>1694365200.0000002</v>
      </c>
      <c r="I56">
        <f t="shared" si="2"/>
        <v>0.60914581535806733</v>
      </c>
      <c r="J56">
        <f t="shared" si="3"/>
        <v>0.81557290767903368</v>
      </c>
      <c r="L56" s="32" t="s">
        <v>68</v>
      </c>
      <c r="M56" s="33" t="s">
        <v>272</v>
      </c>
      <c r="N56" s="33">
        <v>3.35</v>
      </c>
      <c r="O56" s="33">
        <v>1.32</v>
      </c>
      <c r="Q56" s="12">
        <f t="shared" si="4"/>
        <v>45178.666666666664</v>
      </c>
      <c r="R56" s="13">
        <f t="shared" ca="1" si="5"/>
        <v>1694275199.9999998</v>
      </c>
    </row>
    <row r="57" spans="2:18" x14ac:dyDescent="0.25">
      <c r="B57" s="34" t="s">
        <v>8</v>
      </c>
      <c r="C57" s="35" t="s">
        <v>6</v>
      </c>
      <c r="D57" s="35">
        <v>1.2</v>
      </c>
      <c r="E57" s="35">
        <v>4.8499999999999996</v>
      </c>
      <c r="F57" t="s">
        <v>185</v>
      </c>
      <c r="G57" s="12">
        <f t="shared" si="0"/>
        <v>45179.708333333336</v>
      </c>
      <c r="H57" s="13">
        <f t="shared" ca="1" si="1"/>
        <v>1694365200.0000002</v>
      </c>
      <c r="I57">
        <f t="shared" si="2"/>
        <v>0.62714776632302405</v>
      </c>
      <c r="J57">
        <f t="shared" si="3"/>
        <v>0.82457388316151203</v>
      </c>
      <c r="L57" s="34" t="s">
        <v>68</v>
      </c>
      <c r="M57" s="35" t="s">
        <v>272</v>
      </c>
      <c r="N57" s="35">
        <v>3.4</v>
      </c>
      <c r="O57" s="35">
        <v>1.32</v>
      </c>
      <c r="Q57" s="12">
        <f t="shared" si="4"/>
        <v>45178.666666666664</v>
      </c>
      <c r="R57" s="13">
        <f t="shared" ca="1" si="5"/>
        <v>1694275199.9999998</v>
      </c>
    </row>
    <row r="58" spans="2:18" x14ac:dyDescent="0.25">
      <c r="B58" s="32" t="s">
        <v>8</v>
      </c>
      <c r="C58" s="33" t="s">
        <v>6</v>
      </c>
      <c r="D58" s="33">
        <v>1.2</v>
      </c>
      <c r="E58" s="33">
        <v>4.95</v>
      </c>
      <c r="F58" t="s">
        <v>185</v>
      </c>
      <c r="G58" s="12">
        <f t="shared" si="0"/>
        <v>45179.708333333336</v>
      </c>
      <c r="H58" s="13">
        <f t="shared" ca="1" si="1"/>
        <v>1694365200.0000002</v>
      </c>
      <c r="I58">
        <f t="shared" si="2"/>
        <v>0.63131313131313138</v>
      </c>
      <c r="J58">
        <f t="shared" si="3"/>
        <v>0.82665656565656565</v>
      </c>
      <c r="L58" s="32" t="s">
        <v>69</v>
      </c>
      <c r="M58" s="33" t="s">
        <v>272</v>
      </c>
      <c r="N58" s="33">
        <v>3.55</v>
      </c>
      <c r="O58" s="33">
        <v>1.32</v>
      </c>
      <c r="Q58" s="12">
        <f t="shared" si="4"/>
        <v>45178.666666666664</v>
      </c>
      <c r="R58" s="13">
        <f t="shared" ca="1" si="5"/>
        <v>1694275199.9999998</v>
      </c>
    </row>
    <row r="59" spans="2:18" x14ac:dyDescent="0.25">
      <c r="B59" s="34" t="s">
        <v>8</v>
      </c>
      <c r="C59" s="35" t="s">
        <v>6</v>
      </c>
      <c r="D59" s="35">
        <v>1.2</v>
      </c>
      <c r="E59" s="35">
        <v>4.75</v>
      </c>
      <c r="F59" t="s">
        <v>185</v>
      </c>
      <c r="G59" s="12">
        <f t="shared" si="0"/>
        <v>45179.708333333336</v>
      </c>
      <c r="H59" s="13">
        <f t="shared" ca="1" si="1"/>
        <v>1694365200.0000002</v>
      </c>
      <c r="I59">
        <f t="shared" si="2"/>
        <v>0.6228070175438597</v>
      </c>
      <c r="J59">
        <f t="shared" si="3"/>
        <v>0.82240350877192991</v>
      </c>
      <c r="L59" s="34" t="s">
        <v>69</v>
      </c>
      <c r="M59" s="35" t="s">
        <v>272</v>
      </c>
      <c r="N59" s="35">
        <v>3.65</v>
      </c>
      <c r="O59" s="35">
        <v>1.32</v>
      </c>
      <c r="Q59" s="12">
        <f t="shared" si="4"/>
        <v>45178.666666666664</v>
      </c>
      <c r="R59" s="13">
        <f t="shared" ca="1" si="5"/>
        <v>1694275199.9999998</v>
      </c>
    </row>
    <row r="60" spans="2:18" x14ac:dyDescent="0.25">
      <c r="B60" s="32" t="s">
        <v>8</v>
      </c>
      <c r="C60" s="33" t="s">
        <v>6</v>
      </c>
      <c r="D60" s="33">
        <v>1.21</v>
      </c>
      <c r="E60" s="33">
        <v>4.5999999999999996</v>
      </c>
      <c r="F60" t="s">
        <v>185</v>
      </c>
      <c r="G60" s="12">
        <f t="shared" si="0"/>
        <v>45179.708333333336</v>
      </c>
      <c r="H60" s="13">
        <f t="shared" ca="1" si="1"/>
        <v>1694365200.0000002</v>
      </c>
      <c r="I60">
        <f t="shared" si="2"/>
        <v>0.60905497664390951</v>
      </c>
      <c r="J60">
        <f t="shared" si="3"/>
        <v>0.81552748832195476</v>
      </c>
      <c r="L60" s="34" t="s">
        <v>69</v>
      </c>
      <c r="M60" s="35" t="s">
        <v>272</v>
      </c>
      <c r="N60" s="35">
        <v>3.35</v>
      </c>
      <c r="O60" s="35">
        <v>1.33</v>
      </c>
      <c r="Q60" s="12">
        <f t="shared" si="4"/>
        <v>45178.666666666664</v>
      </c>
      <c r="R60" s="13">
        <f t="shared" ca="1" si="5"/>
        <v>1694275199.9999998</v>
      </c>
    </row>
    <row r="61" spans="2:18" x14ac:dyDescent="0.25">
      <c r="B61" s="34" t="s">
        <v>8</v>
      </c>
      <c r="C61" s="35" t="s">
        <v>6</v>
      </c>
      <c r="D61" s="35">
        <v>1.2</v>
      </c>
      <c r="E61" s="35">
        <v>4.95</v>
      </c>
      <c r="F61" t="s">
        <v>185</v>
      </c>
      <c r="G61" s="12">
        <f t="shared" si="0"/>
        <v>45179.708333333336</v>
      </c>
      <c r="H61" s="13">
        <f t="shared" ca="1" si="1"/>
        <v>1694365200.0000002</v>
      </c>
      <c r="I61">
        <f t="shared" si="2"/>
        <v>0.63131313131313138</v>
      </c>
      <c r="J61">
        <f t="shared" si="3"/>
        <v>0.82665656565656565</v>
      </c>
      <c r="L61" s="32" t="s">
        <v>69</v>
      </c>
      <c r="M61" s="33" t="s">
        <v>272</v>
      </c>
      <c r="N61" s="33">
        <v>3.35</v>
      </c>
      <c r="O61" s="33">
        <v>1.33</v>
      </c>
      <c r="Q61" s="12">
        <f t="shared" si="4"/>
        <v>45178.666666666664</v>
      </c>
      <c r="R61" s="13">
        <f t="shared" ca="1" si="5"/>
        <v>1694275199.9999998</v>
      </c>
    </row>
    <row r="62" spans="2:18" x14ac:dyDescent="0.25">
      <c r="B62" s="32" t="s">
        <v>8</v>
      </c>
      <c r="C62" s="33" t="s">
        <v>6</v>
      </c>
      <c r="D62" s="33">
        <v>1.21</v>
      </c>
      <c r="E62" s="33">
        <v>4.5</v>
      </c>
      <c r="F62" t="s">
        <v>185</v>
      </c>
      <c r="G62" s="12">
        <f t="shared" si="0"/>
        <v>45179.708333333336</v>
      </c>
      <c r="H62" s="13">
        <f t="shared" ca="1" si="1"/>
        <v>1694365200.0000002</v>
      </c>
      <c r="I62">
        <f t="shared" si="2"/>
        <v>0.60422405876951335</v>
      </c>
      <c r="J62">
        <f t="shared" si="3"/>
        <v>0.81311202938475668</v>
      </c>
      <c r="L62" s="34" t="s">
        <v>69</v>
      </c>
      <c r="M62" s="35" t="s">
        <v>272</v>
      </c>
      <c r="N62" s="35">
        <v>3.4</v>
      </c>
      <c r="O62" s="35">
        <v>1.33</v>
      </c>
      <c r="Q62" s="12">
        <f t="shared" si="4"/>
        <v>45178.666666666664</v>
      </c>
      <c r="R62" s="13">
        <f t="shared" ca="1" si="5"/>
        <v>1694275199.9999998</v>
      </c>
    </row>
    <row r="63" spans="2:18" x14ac:dyDescent="0.25">
      <c r="B63" s="34" t="s">
        <v>8</v>
      </c>
      <c r="C63" s="35" t="s">
        <v>6</v>
      </c>
      <c r="D63" s="35">
        <v>1.2</v>
      </c>
      <c r="E63" s="35">
        <v>4.75</v>
      </c>
      <c r="F63" t="s">
        <v>185</v>
      </c>
      <c r="G63" s="12">
        <f t="shared" si="0"/>
        <v>45179.708333333336</v>
      </c>
      <c r="H63" s="13">
        <f t="shared" ca="1" si="1"/>
        <v>1694365200.0000002</v>
      </c>
      <c r="I63">
        <f t="shared" si="2"/>
        <v>0.6228070175438597</v>
      </c>
      <c r="J63">
        <f t="shared" si="3"/>
        <v>0.82240350877192991</v>
      </c>
      <c r="L63" s="32" t="s">
        <v>68</v>
      </c>
      <c r="M63" s="33" t="s">
        <v>272</v>
      </c>
      <c r="N63" s="33">
        <v>3.4</v>
      </c>
      <c r="O63" s="33">
        <v>1.33</v>
      </c>
      <c r="Q63" s="12">
        <f t="shared" si="4"/>
        <v>45178.666666666664</v>
      </c>
      <c r="R63" s="13">
        <f t="shared" ca="1" si="5"/>
        <v>1694275199.9999998</v>
      </c>
    </row>
    <row r="64" spans="2:18" x14ac:dyDescent="0.25">
      <c r="B64" s="32" t="s">
        <v>8</v>
      </c>
      <c r="C64" s="33" t="s">
        <v>6</v>
      </c>
      <c r="D64" s="33">
        <v>1.21</v>
      </c>
      <c r="E64" s="33">
        <v>4.7</v>
      </c>
      <c r="F64" t="s">
        <v>185</v>
      </c>
      <c r="G64" s="12">
        <f t="shared" si="0"/>
        <v>45179.708333333336</v>
      </c>
      <c r="H64" s="13">
        <f t="shared" ca="1" si="1"/>
        <v>1694365200.0000002</v>
      </c>
      <c r="I64">
        <f t="shared" si="2"/>
        <v>0.61368032354492708</v>
      </c>
      <c r="J64">
        <f t="shared" si="3"/>
        <v>0.81784016177246355</v>
      </c>
      <c r="L64" s="34" t="s">
        <v>68</v>
      </c>
      <c r="M64" s="35" t="s">
        <v>272</v>
      </c>
      <c r="N64" s="35">
        <v>3.4</v>
      </c>
      <c r="O64" s="35">
        <v>1.33</v>
      </c>
      <c r="Q64" s="12">
        <f t="shared" si="4"/>
        <v>45178.666666666664</v>
      </c>
      <c r="R64" s="13">
        <f t="shared" ca="1" si="5"/>
        <v>1694275199.9999998</v>
      </c>
    </row>
    <row r="65" spans="2:18" x14ac:dyDescent="0.25">
      <c r="B65" s="34" t="s">
        <v>8</v>
      </c>
      <c r="C65" s="35" t="s">
        <v>6</v>
      </c>
      <c r="D65" s="35">
        <v>1.2</v>
      </c>
      <c r="E65" s="35">
        <v>4.8</v>
      </c>
      <c r="F65" t="s">
        <v>185</v>
      </c>
      <c r="G65" s="12">
        <f t="shared" si="0"/>
        <v>45179.708333333336</v>
      </c>
      <c r="H65" s="13">
        <f t="shared" ca="1" si="1"/>
        <v>1694365200.0000002</v>
      </c>
      <c r="I65">
        <f t="shared" si="2"/>
        <v>0.625</v>
      </c>
      <c r="J65">
        <f t="shared" si="3"/>
        <v>0.82350000000000001</v>
      </c>
      <c r="L65" s="32" t="s">
        <v>68</v>
      </c>
      <c r="M65" s="33" t="s">
        <v>272</v>
      </c>
      <c r="N65" s="33">
        <v>3.4</v>
      </c>
      <c r="O65" s="33">
        <v>1.33</v>
      </c>
      <c r="Q65" s="12">
        <f t="shared" si="4"/>
        <v>45178.666666666664</v>
      </c>
      <c r="R65" s="13">
        <f t="shared" ca="1" si="5"/>
        <v>1694275199.9999998</v>
      </c>
    </row>
    <row r="66" spans="2:18" x14ac:dyDescent="0.25">
      <c r="B66" s="32" t="s">
        <v>8</v>
      </c>
      <c r="C66" s="33" t="s">
        <v>6</v>
      </c>
      <c r="D66" s="33">
        <v>1.2</v>
      </c>
      <c r="E66" s="33">
        <v>4.8499999999999996</v>
      </c>
      <c r="F66" t="s">
        <v>185</v>
      </c>
      <c r="G66" s="12">
        <f t="shared" si="0"/>
        <v>45179.708333333336</v>
      </c>
      <c r="H66" s="13">
        <f t="shared" ca="1" si="1"/>
        <v>1694365200.0000002</v>
      </c>
      <c r="I66">
        <f t="shared" si="2"/>
        <v>0.62714776632302405</v>
      </c>
      <c r="J66">
        <f t="shared" si="3"/>
        <v>0.82457388316151203</v>
      </c>
      <c r="L66" s="34" t="s">
        <v>68</v>
      </c>
      <c r="M66" s="35" t="s">
        <v>272</v>
      </c>
      <c r="N66" s="35">
        <v>3.4</v>
      </c>
      <c r="O66" s="35">
        <v>1.33</v>
      </c>
      <c r="Q66" s="12">
        <f t="shared" si="4"/>
        <v>45178.666666666664</v>
      </c>
      <c r="R66" s="13">
        <f t="shared" ca="1" si="5"/>
        <v>1694275199.9999998</v>
      </c>
    </row>
    <row r="67" spans="2:18" x14ac:dyDescent="0.25">
      <c r="B67" s="34" t="s">
        <v>8</v>
      </c>
      <c r="C67" s="35" t="s">
        <v>6</v>
      </c>
      <c r="D67" s="35">
        <v>1.21</v>
      </c>
      <c r="E67" s="35">
        <v>4.5999999999999996</v>
      </c>
      <c r="F67" t="s">
        <v>185</v>
      </c>
      <c r="G67" s="12">
        <f t="shared" si="0"/>
        <v>45179.708333333336</v>
      </c>
      <c r="H67" s="13">
        <f t="shared" ca="1" si="1"/>
        <v>1694365200.0000002</v>
      </c>
      <c r="I67">
        <f t="shared" si="2"/>
        <v>0.60905497664390951</v>
      </c>
      <c r="J67">
        <f t="shared" si="3"/>
        <v>0.81552748832195476</v>
      </c>
      <c r="L67" s="32" t="s">
        <v>68</v>
      </c>
      <c r="M67" s="33" t="s">
        <v>272</v>
      </c>
      <c r="N67" s="33">
        <v>3.45</v>
      </c>
      <c r="O67" s="33">
        <v>1.33</v>
      </c>
      <c r="Q67" s="12">
        <f t="shared" si="4"/>
        <v>45178.666666666664</v>
      </c>
      <c r="R67" s="13">
        <f t="shared" ca="1" si="5"/>
        <v>1694275199.9999998</v>
      </c>
    </row>
    <row r="68" spans="2:18" x14ac:dyDescent="0.25">
      <c r="B68" s="32" t="s">
        <v>9</v>
      </c>
      <c r="C68" s="33" t="s">
        <v>6</v>
      </c>
      <c r="D68" s="33">
        <v>1.75</v>
      </c>
      <c r="E68" s="33">
        <v>2.14</v>
      </c>
      <c r="F68" t="s">
        <v>185</v>
      </c>
      <c r="G68" s="12">
        <f t="shared" si="0"/>
        <v>45179.708333333336</v>
      </c>
      <c r="H68" s="13">
        <f t="shared" ca="1" si="1"/>
        <v>1694365200.0000002</v>
      </c>
      <c r="I68">
        <f t="shared" si="2"/>
        <v>0.10413885180240318</v>
      </c>
      <c r="J68">
        <f t="shared" si="3"/>
        <v>0.56306942590120157</v>
      </c>
      <c r="L68" s="34" t="s">
        <v>69</v>
      </c>
      <c r="M68" s="35" t="s">
        <v>272</v>
      </c>
      <c r="N68" s="35">
        <v>3.5</v>
      </c>
      <c r="O68" s="35">
        <v>1.33</v>
      </c>
      <c r="Q68" s="12">
        <f t="shared" si="4"/>
        <v>45178.666666666664</v>
      </c>
      <c r="R68" s="13">
        <f t="shared" ca="1" si="5"/>
        <v>1694275199.9999998</v>
      </c>
    </row>
    <row r="69" spans="2:18" x14ac:dyDescent="0.25">
      <c r="B69" s="34" t="s">
        <v>9</v>
      </c>
      <c r="C69" s="35" t="s">
        <v>6</v>
      </c>
      <c r="D69" s="35">
        <v>1.71</v>
      </c>
      <c r="E69" s="35">
        <v>2.1800000000000002</v>
      </c>
      <c r="F69" t="s">
        <v>185</v>
      </c>
      <c r="G69" s="12">
        <f t="shared" ref="G69:G132" si="6">DATEVALUE(MID(C69,1,10))+TIMEVALUE(MID(C69,12,8))</f>
        <v>45179.708333333336</v>
      </c>
      <c r="H69" s="13">
        <f t="shared" ref="H69:H132" ca="1" si="7">IF(F69&gt;TODAY(),86400*(G69-25569),100)</f>
        <v>1694365200.0000002</v>
      </c>
      <c r="I69">
        <f t="shared" ref="I69:I132" si="8">ABS(1/D69-1/E69)</f>
        <v>0.12607972530715167</v>
      </c>
      <c r="J69">
        <f t="shared" ref="J69:J132" si="9">0.511+I69/2</f>
        <v>0.57403986265357587</v>
      </c>
      <c r="L69" s="34" t="s">
        <v>68</v>
      </c>
      <c r="M69" s="35" t="s">
        <v>272</v>
      </c>
      <c r="N69" s="35">
        <v>3.5</v>
      </c>
      <c r="O69" s="35">
        <v>1.33</v>
      </c>
      <c r="Q69" s="12">
        <f t="shared" ref="Q69:Q132" si="10">DATEVALUE(MID(M69,1,10))+TIMEVALUE(MID(M69,12,8))</f>
        <v>45178.666666666664</v>
      </c>
      <c r="R69" s="13">
        <f t="shared" ref="R69:R132" ca="1" si="11">IF(Q69&gt;TODAY(),86400*(Q69-25569),0)</f>
        <v>1694275199.9999998</v>
      </c>
    </row>
    <row r="70" spans="2:18" x14ac:dyDescent="0.25">
      <c r="B70" s="32" t="s">
        <v>9</v>
      </c>
      <c r="C70" s="33" t="s">
        <v>6</v>
      </c>
      <c r="D70" s="33">
        <v>1.74</v>
      </c>
      <c r="E70" s="33">
        <v>2.11</v>
      </c>
      <c r="F70" t="s">
        <v>185</v>
      </c>
      <c r="G70" s="12">
        <f t="shared" si="6"/>
        <v>45179.708333333336</v>
      </c>
      <c r="H70" s="13">
        <f t="shared" ca="1" si="7"/>
        <v>1694365200.0000002</v>
      </c>
      <c r="I70">
        <f t="shared" si="8"/>
        <v>0.10077899438906135</v>
      </c>
      <c r="J70">
        <f t="shared" si="9"/>
        <v>0.56138949719453068</v>
      </c>
      <c r="L70" s="34" t="s">
        <v>68</v>
      </c>
      <c r="M70" s="35" t="s">
        <v>272</v>
      </c>
      <c r="N70" s="35">
        <v>3.5</v>
      </c>
      <c r="O70" s="35">
        <v>1.33</v>
      </c>
      <c r="Q70" s="12">
        <f t="shared" si="10"/>
        <v>45178.666666666664</v>
      </c>
      <c r="R70" s="13">
        <f t="shared" ca="1" si="11"/>
        <v>1694275199.9999998</v>
      </c>
    </row>
    <row r="71" spans="2:18" x14ac:dyDescent="0.25">
      <c r="B71" s="34" t="s">
        <v>9</v>
      </c>
      <c r="C71" s="35" t="s">
        <v>6</v>
      </c>
      <c r="D71" s="35">
        <v>1.69</v>
      </c>
      <c r="E71" s="35">
        <v>2.2000000000000002</v>
      </c>
      <c r="F71" t="s">
        <v>185</v>
      </c>
      <c r="G71" s="12">
        <f t="shared" si="6"/>
        <v>45179.708333333336</v>
      </c>
      <c r="H71" s="13">
        <f t="shared" ca="1" si="7"/>
        <v>1694365200.0000002</v>
      </c>
      <c r="I71">
        <f t="shared" si="8"/>
        <v>0.13717052178590644</v>
      </c>
      <c r="J71">
        <f t="shared" si="9"/>
        <v>0.57958526089295326</v>
      </c>
      <c r="L71" s="32" t="s">
        <v>68</v>
      </c>
      <c r="M71" s="33" t="s">
        <v>272</v>
      </c>
      <c r="N71" s="33">
        <v>3.5</v>
      </c>
      <c r="O71" s="33">
        <v>1.33</v>
      </c>
      <c r="Q71" s="12">
        <f t="shared" si="10"/>
        <v>45178.666666666664</v>
      </c>
      <c r="R71" s="13">
        <f t="shared" ca="1" si="11"/>
        <v>1694275199.9999998</v>
      </c>
    </row>
    <row r="72" spans="2:18" x14ac:dyDescent="0.25">
      <c r="B72" s="32" t="s">
        <v>9</v>
      </c>
      <c r="C72" s="33" t="s">
        <v>6</v>
      </c>
      <c r="D72" s="33">
        <v>1.72</v>
      </c>
      <c r="E72" s="33">
        <v>2.23</v>
      </c>
      <c r="F72" t="s">
        <v>185</v>
      </c>
      <c r="G72" s="12">
        <f t="shared" si="6"/>
        <v>45179.708333333336</v>
      </c>
      <c r="H72" s="13">
        <f t="shared" ca="1" si="7"/>
        <v>1694365200.0000002</v>
      </c>
      <c r="I72">
        <f t="shared" si="8"/>
        <v>0.13296485556366672</v>
      </c>
      <c r="J72">
        <f t="shared" si="9"/>
        <v>0.57748242778183334</v>
      </c>
      <c r="L72" s="32" t="s">
        <v>68</v>
      </c>
      <c r="M72" s="33" t="s">
        <v>272</v>
      </c>
      <c r="N72" s="33">
        <v>3.5</v>
      </c>
      <c r="O72" s="33">
        <v>1.33</v>
      </c>
      <c r="Q72" s="12">
        <f t="shared" si="10"/>
        <v>45178.666666666664</v>
      </c>
      <c r="R72" s="13">
        <f t="shared" ca="1" si="11"/>
        <v>1694275199.9999998</v>
      </c>
    </row>
    <row r="73" spans="2:18" x14ac:dyDescent="0.25">
      <c r="B73" s="34" t="s">
        <v>9</v>
      </c>
      <c r="C73" s="35" t="s">
        <v>6</v>
      </c>
      <c r="D73" s="35">
        <v>1.71</v>
      </c>
      <c r="E73" s="35">
        <v>2.2000000000000002</v>
      </c>
      <c r="F73" t="s">
        <v>185</v>
      </c>
      <c r="G73" s="12">
        <f t="shared" si="6"/>
        <v>45179.708333333336</v>
      </c>
      <c r="H73" s="13">
        <f t="shared" ca="1" si="7"/>
        <v>1694365200.0000002</v>
      </c>
      <c r="I73">
        <f t="shared" si="8"/>
        <v>0.13024986709197234</v>
      </c>
      <c r="J73">
        <f t="shared" si="9"/>
        <v>0.57612493354598615</v>
      </c>
      <c r="L73" s="32" t="s">
        <v>68</v>
      </c>
      <c r="M73" s="33" t="s">
        <v>272</v>
      </c>
      <c r="N73" s="33">
        <v>3.53</v>
      </c>
      <c r="O73" s="33">
        <v>1.33</v>
      </c>
      <c r="Q73" s="12">
        <f t="shared" si="10"/>
        <v>45178.666666666664</v>
      </c>
      <c r="R73" s="13">
        <f t="shared" ca="1" si="11"/>
        <v>1694275199.9999998</v>
      </c>
    </row>
    <row r="74" spans="2:18" x14ac:dyDescent="0.25">
      <c r="B74" s="32" t="s">
        <v>9</v>
      </c>
      <c r="C74" s="33" t="s">
        <v>6</v>
      </c>
      <c r="D74" s="33">
        <v>1.73</v>
      </c>
      <c r="E74" s="33">
        <v>2.17</v>
      </c>
      <c r="F74" t="s">
        <v>185</v>
      </c>
      <c r="G74" s="12">
        <f t="shared" si="6"/>
        <v>45179.708333333336</v>
      </c>
      <c r="H74" s="13">
        <f t="shared" ca="1" si="7"/>
        <v>1694365200.0000002</v>
      </c>
      <c r="I74">
        <f t="shared" si="8"/>
        <v>0.11720518899336729</v>
      </c>
      <c r="J74">
        <f t="shared" si="9"/>
        <v>0.5696025944966836</v>
      </c>
      <c r="L74" s="32" t="s">
        <v>69</v>
      </c>
      <c r="M74" s="33" t="s">
        <v>272</v>
      </c>
      <c r="N74" s="33">
        <v>3.43</v>
      </c>
      <c r="O74" s="33">
        <v>1.34</v>
      </c>
      <c r="Q74" s="12">
        <f t="shared" si="10"/>
        <v>45178.666666666664</v>
      </c>
      <c r="R74" s="13">
        <f t="shared" ca="1" si="11"/>
        <v>1694275199.9999998</v>
      </c>
    </row>
    <row r="75" spans="2:18" x14ac:dyDescent="0.25">
      <c r="B75" s="34" t="s">
        <v>9</v>
      </c>
      <c r="C75" s="35" t="s">
        <v>6</v>
      </c>
      <c r="D75" s="35">
        <v>1.71</v>
      </c>
      <c r="E75" s="35">
        <v>2.2000000000000002</v>
      </c>
      <c r="F75" t="s">
        <v>185</v>
      </c>
      <c r="G75" s="12">
        <f t="shared" si="6"/>
        <v>45179.708333333336</v>
      </c>
      <c r="H75" s="13">
        <f t="shared" ca="1" si="7"/>
        <v>1694365200.0000002</v>
      </c>
      <c r="I75">
        <f t="shared" si="8"/>
        <v>0.13024986709197234</v>
      </c>
      <c r="J75">
        <f t="shared" si="9"/>
        <v>0.57612493354598615</v>
      </c>
      <c r="L75" s="34" t="s">
        <v>68</v>
      </c>
      <c r="M75" s="35" t="s">
        <v>272</v>
      </c>
      <c r="N75" s="35">
        <v>3.43</v>
      </c>
      <c r="O75" s="35">
        <v>1.34</v>
      </c>
      <c r="Q75" s="12">
        <f t="shared" si="10"/>
        <v>45178.666666666664</v>
      </c>
      <c r="R75" s="13">
        <f t="shared" ca="1" si="11"/>
        <v>1694275199.9999998</v>
      </c>
    </row>
    <row r="76" spans="2:18" x14ac:dyDescent="0.25">
      <c r="B76" s="32" t="s">
        <v>9</v>
      </c>
      <c r="C76" s="33" t="s">
        <v>6</v>
      </c>
      <c r="D76" s="33">
        <v>1.7</v>
      </c>
      <c r="E76" s="33">
        <v>2.2000000000000002</v>
      </c>
      <c r="F76" t="s">
        <v>185</v>
      </c>
      <c r="G76" s="12">
        <f t="shared" si="6"/>
        <v>45179.708333333336</v>
      </c>
      <c r="H76" s="13">
        <f t="shared" ca="1" si="7"/>
        <v>1694365200.0000002</v>
      </c>
      <c r="I76">
        <f t="shared" si="8"/>
        <v>0.13368983957219255</v>
      </c>
      <c r="J76">
        <f t="shared" si="9"/>
        <v>0.57784491978609631</v>
      </c>
      <c r="L76" s="32" t="s">
        <v>71</v>
      </c>
      <c r="M76" s="33" t="s">
        <v>272</v>
      </c>
      <c r="N76" s="33">
        <v>2.2000000000000002</v>
      </c>
      <c r="O76" s="33">
        <v>1.68</v>
      </c>
      <c r="Q76" s="12">
        <f t="shared" si="10"/>
        <v>45178.666666666664</v>
      </c>
      <c r="R76" s="13">
        <f t="shared" ca="1" si="11"/>
        <v>1694275199.9999998</v>
      </c>
    </row>
    <row r="77" spans="2:18" x14ac:dyDescent="0.25">
      <c r="B77" s="34" t="s">
        <v>9</v>
      </c>
      <c r="C77" s="35" t="s">
        <v>6</v>
      </c>
      <c r="D77" s="35">
        <v>1.73</v>
      </c>
      <c r="E77" s="35">
        <v>2.17</v>
      </c>
      <c r="F77" t="s">
        <v>185</v>
      </c>
      <c r="G77" s="12">
        <f t="shared" si="6"/>
        <v>45179.708333333336</v>
      </c>
      <c r="H77" s="13">
        <f t="shared" ca="1" si="7"/>
        <v>1694365200.0000002</v>
      </c>
      <c r="I77">
        <f t="shared" si="8"/>
        <v>0.11720518899336729</v>
      </c>
      <c r="J77">
        <f t="shared" si="9"/>
        <v>0.5696025944966836</v>
      </c>
      <c r="L77" s="34" t="s">
        <v>71</v>
      </c>
      <c r="M77" s="35" t="s">
        <v>272</v>
      </c>
      <c r="N77" s="35">
        <v>2.2400000000000002</v>
      </c>
      <c r="O77" s="35">
        <v>1.68</v>
      </c>
      <c r="Q77" s="12">
        <f t="shared" si="10"/>
        <v>45178.666666666664</v>
      </c>
      <c r="R77" s="13">
        <f t="shared" ca="1" si="11"/>
        <v>1694275199.9999998</v>
      </c>
    </row>
    <row r="78" spans="2:18" x14ac:dyDescent="0.25">
      <c r="B78" s="32" t="s">
        <v>9</v>
      </c>
      <c r="C78" s="33" t="s">
        <v>6</v>
      </c>
      <c r="D78" s="33">
        <v>1.74</v>
      </c>
      <c r="E78" s="33">
        <v>2.15</v>
      </c>
      <c r="F78" t="s">
        <v>185</v>
      </c>
      <c r="G78" s="12">
        <f t="shared" si="6"/>
        <v>45179.708333333336</v>
      </c>
      <c r="H78" s="13">
        <f t="shared" ca="1" si="7"/>
        <v>1694365200.0000002</v>
      </c>
      <c r="I78">
        <f t="shared" si="8"/>
        <v>0.10959636460839345</v>
      </c>
      <c r="J78">
        <f t="shared" si="9"/>
        <v>0.56579818230419676</v>
      </c>
      <c r="L78" s="32" t="s">
        <v>71</v>
      </c>
      <c r="M78" s="33" t="s">
        <v>272</v>
      </c>
      <c r="N78" s="33">
        <v>2.2000000000000002</v>
      </c>
      <c r="O78" s="33">
        <v>1.69</v>
      </c>
      <c r="Q78" s="12">
        <f t="shared" si="10"/>
        <v>45178.666666666664</v>
      </c>
      <c r="R78" s="13">
        <f t="shared" ca="1" si="11"/>
        <v>1694275199.9999998</v>
      </c>
    </row>
    <row r="79" spans="2:18" x14ac:dyDescent="0.25">
      <c r="B79" s="34" t="s">
        <v>9</v>
      </c>
      <c r="C79" s="35" t="s">
        <v>6</v>
      </c>
      <c r="D79" s="35">
        <v>1.74</v>
      </c>
      <c r="E79" s="35">
        <v>2.15</v>
      </c>
      <c r="F79" t="s">
        <v>185</v>
      </c>
      <c r="G79" s="12">
        <f t="shared" si="6"/>
        <v>45179.708333333336</v>
      </c>
      <c r="H79" s="13">
        <f t="shared" ca="1" si="7"/>
        <v>1694365200.0000002</v>
      </c>
      <c r="I79">
        <f t="shared" si="8"/>
        <v>0.10959636460839345</v>
      </c>
      <c r="J79">
        <f t="shared" si="9"/>
        <v>0.56579818230419676</v>
      </c>
      <c r="K79">
        <f>1/D79</f>
        <v>0.57471264367816088</v>
      </c>
      <c r="L79" s="32" t="s">
        <v>71</v>
      </c>
      <c r="M79" s="33" t="s">
        <v>272</v>
      </c>
      <c r="N79" s="33">
        <v>2.17</v>
      </c>
      <c r="O79" s="33">
        <v>1.7</v>
      </c>
      <c r="Q79" s="12">
        <f t="shared" si="10"/>
        <v>45178.666666666664</v>
      </c>
      <c r="R79" s="13">
        <f t="shared" ca="1" si="11"/>
        <v>1694275199.9999998</v>
      </c>
    </row>
    <row r="80" spans="2:18" x14ac:dyDescent="0.25">
      <c r="B80" s="32" t="s">
        <v>9</v>
      </c>
      <c r="C80" s="33" t="s">
        <v>6</v>
      </c>
      <c r="D80" s="33">
        <v>1.77</v>
      </c>
      <c r="E80" s="33">
        <v>2.1</v>
      </c>
      <c r="F80" t="s">
        <v>185</v>
      </c>
      <c r="G80" s="12">
        <f t="shared" si="6"/>
        <v>45179.708333333336</v>
      </c>
      <c r="H80" s="13">
        <f t="shared" ca="1" si="7"/>
        <v>1694365200.0000002</v>
      </c>
      <c r="I80">
        <f t="shared" si="8"/>
        <v>8.8781275221953226E-2</v>
      </c>
      <c r="J80">
        <f t="shared" si="9"/>
        <v>0.55539063761097662</v>
      </c>
      <c r="L80" s="34" t="s">
        <v>71</v>
      </c>
      <c r="M80" s="35" t="s">
        <v>272</v>
      </c>
      <c r="N80" s="35">
        <v>2.17</v>
      </c>
      <c r="O80" s="35">
        <v>1.7</v>
      </c>
      <c r="Q80" s="12">
        <f t="shared" si="10"/>
        <v>45178.666666666664</v>
      </c>
      <c r="R80" s="13">
        <f t="shared" ca="1" si="11"/>
        <v>1694275199.9999998</v>
      </c>
    </row>
    <row r="81" spans="2:18" x14ac:dyDescent="0.25">
      <c r="B81" s="34" t="s">
        <v>9</v>
      </c>
      <c r="C81" s="35" t="s">
        <v>6</v>
      </c>
      <c r="D81" s="35">
        <v>1.71</v>
      </c>
      <c r="E81" s="35">
        <v>2.2000000000000002</v>
      </c>
      <c r="F81" t="s">
        <v>185</v>
      </c>
      <c r="G81" s="12">
        <f t="shared" si="6"/>
        <v>45179.708333333336</v>
      </c>
      <c r="H81" s="13">
        <f t="shared" ca="1" si="7"/>
        <v>1694365200.0000002</v>
      </c>
      <c r="I81">
        <f t="shared" si="8"/>
        <v>0.13024986709197234</v>
      </c>
      <c r="J81">
        <f t="shared" si="9"/>
        <v>0.57612493354598615</v>
      </c>
      <c r="L81" s="32" t="s">
        <v>71</v>
      </c>
      <c r="M81" s="33" t="s">
        <v>272</v>
      </c>
      <c r="N81" s="33">
        <v>2.16</v>
      </c>
      <c r="O81" s="33">
        <v>1.71</v>
      </c>
      <c r="Q81" s="12">
        <f t="shared" si="10"/>
        <v>45178.666666666664</v>
      </c>
      <c r="R81" s="13">
        <f t="shared" ca="1" si="11"/>
        <v>1694275199.9999998</v>
      </c>
    </row>
    <row r="82" spans="2:18" x14ac:dyDescent="0.25">
      <c r="B82" s="32" t="s">
        <v>9</v>
      </c>
      <c r="C82" s="33" t="s">
        <v>6</v>
      </c>
      <c r="D82" s="33">
        <v>1.69</v>
      </c>
      <c r="E82" s="33">
        <v>2.23</v>
      </c>
      <c r="F82" t="s">
        <v>185</v>
      </c>
      <c r="G82" s="12">
        <f t="shared" si="6"/>
        <v>45179.708333333336</v>
      </c>
      <c r="H82" s="13">
        <f t="shared" ca="1" si="7"/>
        <v>1694365200.0000002</v>
      </c>
      <c r="I82">
        <f t="shared" si="8"/>
        <v>0.14328548305781835</v>
      </c>
      <c r="J82">
        <f t="shared" si="9"/>
        <v>0.58264274152890916</v>
      </c>
      <c r="L82" s="32" t="s">
        <v>71</v>
      </c>
      <c r="M82" s="33" t="s">
        <v>272</v>
      </c>
      <c r="N82" s="33">
        <v>2.1800000000000002</v>
      </c>
      <c r="O82" s="33">
        <v>1.71</v>
      </c>
      <c r="Q82" s="12">
        <f t="shared" si="10"/>
        <v>45178.666666666664</v>
      </c>
      <c r="R82" s="13">
        <f t="shared" ca="1" si="11"/>
        <v>1694275199.9999998</v>
      </c>
    </row>
    <row r="83" spans="2:18" x14ac:dyDescent="0.25">
      <c r="B83" s="34" t="s">
        <v>9</v>
      </c>
      <c r="C83" s="35" t="s">
        <v>6</v>
      </c>
      <c r="D83" s="35">
        <v>1.7</v>
      </c>
      <c r="E83" s="35">
        <v>2.2000000000000002</v>
      </c>
      <c r="F83" t="s">
        <v>185</v>
      </c>
      <c r="G83" s="12">
        <f t="shared" si="6"/>
        <v>45179.708333333336</v>
      </c>
      <c r="H83" s="13">
        <f t="shared" ca="1" si="7"/>
        <v>1694365200.0000002</v>
      </c>
      <c r="I83">
        <f t="shared" si="8"/>
        <v>0.13368983957219255</v>
      </c>
      <c r="J83">
        <f t="shared" si="9"/>
        <v>0.57784491978609631</v>
      </c>
      <c r="L83" s="34" t="s">
        <v>71</v>
      </c>
      <c r="M83" s="35" t="s">
        <v>272</v>
      </c>
      <c r="N83" s="35">
        <v>2.2000000000000002</v>
      </c>
      <c r="O83" s="35">
        <v>1.71</v>
      </c>
      <c r="Q83" s="12">
        <f t="shared" si="10"/>
        <v>45178.666666666664</v>
      </c>
      <c r="R83" s="13">
        <f t="shared" ca="1" si="11"/>
        <v>1694275199.9999998</v>
      </c>
    </row>
    <row r="84" spans="2:18" x14ac:dyDescent="0.25">
      <c r="B84" s="32" t="s">
        <v>10</v>
      </c>
      <c r="C84" s="33" t="s">
        <v>6</v>
      </c>
      <c r="D84" s="33">
        <v>1.39</v>
      </c>
      <c r="E84" s="33">
        <v>3.1</v>
      </c>
      <c r="F84" t="s">
        <v>185</v>
      </c>
      <c r="G84" s="12">
        <f t="shared" si="6"/>
        <v>45179.708333333336</v>
      </c>
      <c r="H84" s="13">
        <f t="shared" ca="1" si="7"/>
        <v>1694365200.0000002</v>
      </c>
      <c r="I84">
        <f t="shared" si="8"/>
        <v>0.39684381527036444</v>
      </c>
      <c r="J84">
        <f t="shared" si="9"/>
        <v>0.7094219076351822</v>
      </c>
      <c r="L84" s="34" t="s">
        <v>71</v>
      </c>
      <c r="M84" s="35" t="s">
        <v>272</v>
      </c>
      <c r="N84" s="35">
        <v>2.2000000000000002</v>
      </c>
      <c r="O84" s="35">
        <v>1.71</v>
      </c>
      <c r="Q84" s="12">
        <f t="shared" si="10"/>
        <v>45178.666666666664</v>
      </c>
      <c r="R84" s="13">
        <f t="shared" ca="1" si="11"/>
        <v>1694275199.9999998</v>
      </c>
    </row>
    <row r="85" spans="2:18" x14ac:dyDescent="0.25">
      <c r="B85" s="34" t="s">
        <v>10</v>
      </c>
      <c r="C85" s="35" t="s">
        <v>6</v>
      </c>
      <c r="D85" s="35">
        <v>1.38</v>
      </c>
      <c r="E85" s="35">
        <v>3.1</v>
      </c>
      <c r="F85" t="s">
        <v>185</v>
      </c>
      <c r="G85" s="12">
        <f t="shared" si="6"/>
        <v>45179.708333333336</v>
      </c>
      <c r="H85" s="13">
        <f t="shared" ca="1" si="7"/>
        <v>1694365200.0000002</v>
      </c>
      <c r="I85">
        <f t="shared" si="8"/>
        <v>0.40205703599813009</v>
      </c>
      <c r="J85">
        <f t="shared" si="9"/>
        <v>0.71202851799906508</v>
      </c>
      <c r="L85" s="34" t="s">
        <v>71</v>
      </c>
      <c r="M85" s="35" t="s">
        <v>272</v>
      </c>
      <c r="N85" s="35">
        <v>2.2000000000000002</v>
      </c>
      <c r="O85" s="35">
        <v>1.71</v>
      </c>
      <c r="Q85" s="12">
        <f t="shared" si="10"/>
        <v>45178.666666666664</v>
      </c>
      <c r="R85" s="13">
        <f t="shared" ca="1" si="11"/>
        <v>1694275199.9999998</v>
      </c>
    </row>
    <row r="86" spans="2:18" x14ac:dyDescent="0.25">
      <c r="B86" s="32" t="s">
        <v>10</v>
      </c>
      <c r="C86" s="33" t="s">
        <v>6</v>
      </c>
      <c r="D86" s="33">
        <v>1.39</v>
      </c>
      <c r="E86" s="33">
        <v>3.06</v>
      </c>
      <c r="F86" t="s">
        <v>185</v>
      </c>
      <c r="G86" s="12">
        <f t="shared" si="6"/>
        <v>45179.708333333336</v>
      </c>
      <c r="H86" s="13">
        <f t="shared" ca="1" si="7"/>
        <v>1694365200.0000002</v>
      </c>
      <c r="I86">
        <f t="shared" si="8"/>
        <v>0.39262707481073972</v>
      </c>
      <c r="J86">
        <f t="shared" si="9"/>
        <v>0.70731353740536984</v>
      </c>
      <c r="L86" s="32" t="s">
        <v>71</v>
      </c>
      <c r="M86" s="33" t="s">
        <v>272</v>
      </c>
      <c r="N86" s="33">
        <v>2.2000000000000002</v>
      </c>
      <c r="O86" s="33">
        <v>1.71</v>
      </c>
      <c r="Q86" s="12">
        <f t="shared" si="10"/>
        <v>45178.666666666664</v>
      </c>
      <c r="R86" s="13">
        <f t="shared" ca="1" si="11"/>
        <v>1694275199.9999998</v>
      </c>
    </row>
    <row r="87" spans="2:18" x14ac:dyDescent="0.25">
      <c r="B87" s="34" t="s">
        <v>10</v>
      </c>
      <c r="C87" s="35" t="s">
        <v>6</v>
      </c>
      <c r="D87" s="35">
        <v>1.38</v>
      </c>
      <c r="E87" s="35">
        <v>3.1</v>
      </c>
      <c r="F87" t="s">
        <v>185</v>
      </c>
      <c r="G87" s="12">
        <f t="shared" si="6"/>
        <v>45179.708333333336</v>
      </c>
      <c r="H87" s="13">
        <f t="shared" ca="1" si="7"/>
        <v>1694365200.0000002</v>
      </c>
      <c r="I87">
        <f t="shared" si="8"/>
        <v>0.40205703599813009</v>
      </c>
      <c r="J87">
        <f t="shared" si="9"/>
        <v>0.71202851799906508</v>
      </c>
      <c r="L87" s="34" t="s">
        <v>71</v>
      </c>
      <c r="M87" s="35" t="s">
        <v>272</v>
      </c>
      <c r="N87" s="35">
        <v>2.2000000000000002</v>
      </c>
      <c r="O87" s="35">
        <v>1.71</v>
      </c>
      <c r="Q87" s="12">
        <f t="shared" si="10"/>
        <v>45178.666666666664</v>
      </c>
      <c r="R87" s="13">
        <f t="shared" ca="1" si="11"/>
        <v>1694275199.9999998</v>
      </c>
    </row>
    <row r="88" spans="2:18" x14ac:dyDescent="0.25">
      <c r="B88" s="32" t="s">
        <v>10</v>
      </c>
      <c r="C88" s="33" t="s">
        <v>6</v>
      </c>
      <c r="D88" s="33">
        <v>1.4</v>
      </c>
      <c r="E88" s="33">
        <v>3.16</v>
      </c>
      <c r="F88" t="s">
        <v>185</v>
      </c>
      <c r="G88" s="12">
        <f t="shared" si="6"/>
        <v>45179.708333333336</v>
      </c>
      <c r="H88" s="13">
        <f t="shared" ca="1" si="7"/>
        <v>1694365200.0000002</v>
      </c>
      <c r="I88">
        <f t="shared" si="8"/>
        <v>0.39783001808318269</v>
      </c>
      <c r="J88">
        <f t="shared" si="9"/>
        <v>0.70991500904159133</v>
      </c>
      <c r="L88" s="32" t="s">
        <v>71</v>
      </c>
      <c r="M88" s="33" t="s">
        <v>272</v>
      </c>
      <c r="N88" s="33">
        <v>2.15</v>
      </c>
      <c r="O88" s="33">
        <v>1.74</v>
      </c>
      <c r="Q88" s="12">
        <f t="shared" si="10"/>
        <v>45178.666666666664</v>
      </c>
      <c r="R88" s="13">
        <f t="shared" ca="1" si="11"/>
        <v>1694275199.9999998</v>
      </c>
    </row>
    <row r="89" spans="2:18" x14ac:dyDescent="0.25">
      <c r="B89" s="34" t="s">
        <v>10</v>
      </c>
      <c r="C89" s="35" t="s">
        <v>6</v>
      </c>
      <c r="D89" s="35">
        <v>1.38</v>
      </c>
      <c r="E89" s="35">
        <v>3.1</v>
      </c>
      <c r="F89" t="s">
        <v>185</v>
      </c>
      <c r="G89" s="12">
        <f t="shared" si="6"/>
        <v>45179.708333333336</v>
      </c>
      <c r="H89" s="13">
        <f t="shared" ca="1" si="7"/>
        <v>1694365200.0000002</v>
      </c>
      <c r="I89">
        <f t="shared" si="8"/>
        <v>0.40205703599813009</v>
      </c>
      <c r="J89">
        <f t="shared" si="9"/>
        <v>0.71202851799906508</v>
      </c>
      <c r="L89" s="34" t="s">
        <v>71</v>
      </c>
      <c r="M89" s="35" t="s">
        <v>272</v>
      </c>
      <c r="N89" s="35">
        <v>2.15</v>
      </c>
      <c r="O89" s="35">
        <v>1.74</v>
      </c>
      <c r="Q89" s="12">
        <f t="shared" si="10"/>
        <v>45178.666666666664</v>
      </c>
      <c r="R89" s="13">
        <f t="shared" ca="1" si="11"/>
        <v>1694275199.9999998</v>
      </c>
    </row>
    <row r="90" spans="2:18" x14ac:dyDescent="0.25">
      <c r="B90" s="32" t="s">
        <v>10</v>
      </c>
      <c r="C90" s="33" t="s">
        <v>6</v>
      </c>
      <c r="D90" s="33">
        <v>1.39</v>
      </c>
      <c r="E90" s="33">
        <v>3.15</v>
      </c>
      <c r="F90" t="s">
        <v>185</v>
      </c>
      <c r="G90" s="12">
        <f t="shared" si="6"/>
        <v>45179.708333333336</v>
      </c>
      <c r="H90" s="13">
        <f t="shared" ca="1" si="7"/>
        <v>1694365200.0000002</v>
      </c>
      <c r="I90">
        <f t="shared" si="8"/>
        <v>0.40196414297133731</v>
      </c>
      <c r="J90">
        <f t="shared" si="9"/>
        <v>0.71198207148566861</v>
      </c>
      <c r="L90" s="34" t="s">
        <v>66</v>
      </c>
      <c r="M90" s="35" t="s">
        <v>272</v>
      </c>
      <c r="N90" s="35">
        <v>1.68</v>
      </c>
      <c r="O90" s="35">
        <v>2.2200000000000002</v>
      </c>
      <c r="Q90" s="12">
        <f t="shared" si="10"/>
        <v>45178.666666666664</v>
      </c>
      <c r="R90" s="13">
        <f t="shared" ca="1" si="11"/>
        <v>1694275199.9999998</v>
      </c>
    </row>
    <row r="91" spans="2:18" x14ac:dyDescent="0.25">
      <c r="B91" s="34" t="s">
        <v>10</v>
      </c>
      <c r="C91" s="35" t="s">
        <v>6</v>
      </c>
      <c r="D91" s="35">
        <v>1.38</v>
      </c>
      <c r="E91" s="35">
        <v>3.1</v>
      </c>
      <c r="F91" t="s">
        <v>185</v>
      </c>
      <c r="G91" s="12">
        <f t="shared" si="6"/>
        <v>45179.708333333336</v>
      </c>
      <c r="H91" s="13">
        <f t="shared" ca="1" si="7"/>
        <v>1694365200.0000002</v>
      </c>
      <c r="I91">
        <f t="shared" si="8"/>
        <v>0.40205703599813009</v>
      </c>
      <c r="J91">
        <f t="shared" si="9"/>
        <v>0.71202851799906508</v>
      </c>
      <c r="L91" s="34" t="s">
        <v>66</v>
      </c>
      <c r="M91" s="35" t="s">
        <v>272</v>
      </c>
      <c r="N91" s="35">
        <v>1.69</v>
      </c>
      <c r="O91" s="35">
        <v>2.25</v>
      </c>
      <c r="Q91" s="12">
        <f t="shared" si="10"/>
        <v>45178.666666666664</v>
      </c>
      <c r="R91" s="13">
        <f t="shared" ca="1" si="11"/>
        <v>1694275199.9999998</v>
      </c>
    </row>
    <row r="92" spans="2:18" x14ac:dyDescent="0.25">
      <c r="B92" s="32" t="s">
        <v>10</v>
      </c>
      <c r="C92" s="33" t="s">
        <v>6</v>
      </c>
      <c r="D92" s="33">
        <v>1.38</v>
      </c>
      <c r="E92" s="33">
        <v>3.1</v>
      </c>
      <c r="F92" t="s">
        <v>185</v>
      </c>
      <c r="G92" s="12">
        <f t="shared" si="6"/>
        <v>45179.708333333336</v>
      </c>
      <c r="H92" s="13">
        <f t="shared" ca="1" si="7"/>
        <v>1694365200.0000002</v>
      </c>
      <c r="I92">
        <f t="shared" si="8"/>
        <v>0.40205703599813009</v>
      </c>
      <c r="J92">
        <f t="shared" si="9"/>
        <v>0.71202851799906508</v>
      </c>
      <c r="L92" s="34" t="s">
        <v>66</v>
      </c>
      <c r="M92" s="35" t="s">
        <v>272</v>
      </c>
      <c r="N92" s="35">
        <v>1.65</v>
      </c>
      <c r="O92" s="35">
        <v>2.2799999999999998</v>
      </c>
      <c r="Q92" s="12">
        <f t="shared" si="10"/>
        <v>45178.666666666664</v>
      </c>
      <c r="R92" s="13">
        <f t="shared" ca="1" si="11"/>
        <v>1694275199.9999998</v>
      </c>
    </row>
    <row r="93" spans="2:18" x14ac:dyDescent="0.25">
      <c r="B93" s="34" t="s">
        <v>10</v>
      </c>
      <c r="C93" s="35" t="s">
        <v>6</v>
      </c>
      <c r="D93" s="35">
        <v>1.39</v>
      </c>
      <c r="E93" s="35">
        <v>3.15</v>
      </c>
      <c r="F93" t="s">
        <v>185</v>
      </c>
      <c r="G93" s="12">
        <f t="shared" si="6"/>
        <v>45179.708333333336</v>
      </c>
      <c r="H93" s="13">
        <f t="shared" ca="1" si="7"/>
        <v>1694365200.0000002</v>
      </c>
      <c r="I93">
        <f t="shared" si="8"/>
        <v>0.40196414297133731</v>
      </c>
      <c r="J93">
        <f t="shared" si="9"/>
        <v>0.71198207148566861</v>
      </c>
      <c r="L93" s="32" t="s">
        <v>66</v>
      </c>
      <c r="M93" s="33" t="s">
        <v>272</v>
      </c>
      <c r="N93" s="33">
        <v>1.65</v>
      </c>
      <c r="O93" s="33">
        <v>2.2799999999999998</v>
      </c>
      <c r="Q93" s="12">
        <f t="shared" si="10"/>
        <v>45178.666666666664</v>
      </c>
      <c r="R93" s="13">
        <f t="shared" ca="1" si="11"/>
        <v>1694275199.9999998</v>
      </c>
    </row>
    <row r="94" spans="2:18" x14ac:dyDescent="0.25">
      <c r="B94" s="32" t="s">
        <v>10</v>
      </c>
      <c r="C94" s="33" t="s">
        <v>6</v>
      </c>
      <c r="D94" s="33">
        <v>1.41</v>
      </c>
      <c r="E94" s="33">
        <v>3.05</v>
      </c>
      <c r="F94" t="s">
        <v>185</v>
      </c>
      <c r="G94" s="12">
        <f t="shared" si="6"/>
        <v>45179.708333333336</v>
      </c>
      <c r="H94" s="13">
        <f t="shared" ca="1" si="7"/>
        <v>1694365200.0000002</v>
      </c>
      <c r="I94">
        <f t="shared" si="8"/>
        <v>0.38135100569701197</v>
      </c>
      <c r="J94">
        <f t="shared" si="9"/>
        <v>0.70167550284850599</v>
      </c>
      <c r="L94" s="32" t="s">
        <v>66</v>
      </c>
      <c r="M94" s="33" t="s">
        <v>272</v>
      </c>
      <c r="N94" s="33">
        <v>1.68</v>
      </c>
      <c r="O94" s="33">
        <v>2.2799999999999998</v>
      </c>
      <c r="Q94" s="12">
        <f t="shared" si="10"/>
        <v>45178.666666666664</v>
      </c>
      <c r="R94" s="13">
        <f t="shared" ca="1" si="11"/>
        <v>1694275199.9999998</v>
      </c>
    </row>
    <row r="95" spans="2:18" x14ac:dyDescent="0.25">
      <c r="B95" s="34" t="s">
        <v>10</v>
      </c>
      <c r="C95" s="35" t="s">
        <v>6</v>
      </c>
      <c r="D95" s="35">
        <v>1.4</v>
      </c>
      <c r="E95" s="35">
        <v>3</v>
      </c>
      <c r="F95" t="s">
        <v>185</v>
      </c>
      <c r="G95" s="12">
        <f t="shared" si="6"/>
        <v>45179.708333333336</v>
      </c>
      <c r="H95" s="13">
        <f t="shared" ca="1" si="7"/>
        <v>1694365200.0000002</v>
      </c>
      <c r="I95">
        <f t="shared" si="8"/>
        <v>0.38095238095238099</v>
      </c>
      <c r="J95">
        <f t="shared" si="9"/>
        <v>0.70147619047619048</v>
      </c>
      <c r="L95" s="34" t="s">
        <v>66</v>
      </c>
      <c r="M95" s="35" t="s">
        <v>272</v>
      </c>
      <c r="N95" s="35">
        <v>1.68</v>
      </c>
      <c r="O95" s="35">
        <v>2.2799999999999998</v>
      </c>
      <c r="Q95" s="12">
        <f t="shared" si="10"/>
        <v>45178.666666666664</v>
      </c>
      <c r="R95" s="13">
        <f t="shared" ca="1" si="11"/>
        <v>1694275199.9999998</v>
      </c>
    </row>
    <row r="96" spans="2:18" x14ac:dyDescent="0.25">
      <c r="B96" s="32" t="s">
        <v>10</v>
      </c>
      <c r="C96" s="33" t="s">
        <v>6</v>
      </c>
      <c r="D96" s="33">
        <v>1.39</v>
      </c>
      <c r="E96" s="33">
        <v>3.1</v>
      </c>
      <c r="F96" t="s">
        <v>185</v>
      </c>
      <c r="G96" s="12">
        <f t="shared" si="6"/>
        <v>45179.708333333336</v>
      </c>
      <c r="H96" s="13">
        <f t="shared" ca="1" si="7"/>
        <v>1694365200.0000002</v>
      </c>
      <c r="I96">
        <f t="shared" si="8"/>
        <v>0.39684381527036444</v>
      </c>
      <c r="J96">
        <f t="shared" si="9"/>
        <v>0.7094219076351822</v>
      </c>
      <c r="L96" s="32" t="s">
        <v>66</v>
      </c>
      <c r="M96" s="33" t="s">
        <v>272</v>
      </c>
      <c r="N96" s="33">
        <v>1.67</v>
      </c>
      <c r="O96" s="33">
        <v>2.2999999999999998</v>
      </c>
      <c r="Q96" s="12">
        <f t="shared" si="10"/>
        <v>45178.666666666664</v>
      </c>
      <c r="R96" s="13">
        <f t="shared" ca="1" si="11"/>
        <v>1694275199.9999998</v>
      </c>
    </row>
    <row r="97" spans="2:18" x14ac:dyDescent="0.25">
      <c r="B97" s="34" t="s">
        <v>10</v>
      </c>
      <c r="C97" s="35" t="s">
        <v>6</v>
      </c>
      <c r="D97" s="35">
        <v>1.4</v>
      </c>
      <c r="E97" s="35">
        <v>3.1</v>
      </c>
      <c r="F97" t="s">
        <v>185</v>
      </c>
      <c r="G97" s="12">
        <f t="shared" si="6"/>
        <v>45179.708333333336</v>
      </c>
      <c r="H97" s="13">
        <f t="shared" ca="1" si="7"/>
        <v>1694365200.0000002</v>
      </c>
      <c r="I97">
        <f t="shared" si="8"/>
        <v>0.39170506912442399</v>
      </c>
      <c r="J97">
        <f t="shared" si="9"/>
        <v>0.70685253456221198</v>
      </c>
      <c r="L97" s="32" t="s">
        <v>66</v>
      </c>
      <c r="M97" s="33" t="s">
        <v>272</v>
      </c>
      <c r="N97" s="33">
        <v>1.61</v>
      </c>
      <c r="O97" s="33">
        <v>2.33</v>
      </c>
      <c r="Q97" s="12">
        <f t="shared" si="10"/>
        <v>45178.666666666664</v>
      </c>
      <c r="R97" s="13">
        <f t="shared" ca="1" si="11"/>
        <v>1694275199.9999998</v>
      </c>
    </row>
    <row r="98" spans="2:18" x14ac:dyDescent="0.25">
      <c r="B98" s="32" t="s">
        <v>10</v>
      </c>
      <c r="C98" s="33" t="s">
        <v>6</v>
      </c>
      <c r="D98" s="33">
        <v>1.4</v>
      </c>
      <c r="E98" s="33">
        <v>3.07</v>
      </c>
      <c r="F98" t="s">
        <v>185</v>
      </c>
      <c r="G98" s="12">
        <f t="shared" si="6"/>
        <v>45179.708333333336</v>
      </c>
      <c r="H98" s="13">
        <f t="shared" ca="1" si="7"/>
        <v>1694365200.0000002</v>
      </c>
      <c r="I98">
        <f t="shared" si="8"/>
        <v>0.38855281526291297</v>
      </c>
      <c r="J98">
        <f t="shared" si="9"/>
        <v>0.70527640763145649</v>
      </c>
      <c r="L98" s="32" t="s">
        <v>66</v>
      </c>
      <c r="M98" s="33" t="s">
        <v>272</v>
      </c>
      <c r="N98" s="33">
        <v>1.61</v>
      </c>
      <c r="O98" s="33">
        <v>2.35</v>
      </c>
      <c r="Q98" s="12">
        <f t="shared" si="10"/>
        <v>45178.666666666664</v>
      </c>
      <c r="R98" s="13">
        <f t="shared" ca="1" si="11"/>
        <v>1694275199.9999998</v>
      </c>
    </row>
    <row r="99" spans="2:18" x14ac:dyDescent="0.25">
      <c r="B99" s="34" t="s">
        <v>10</v>
      </c>
      <c r="C99" s="35" t="s">
        <v>6</v>
      </c>
      <c r="D99" s="35">
        <v>1.38</v>
      </c>
      <c r="E99" s="35">
        <v>3.1</v>
      </c>
      <c r="F99" t="s">
        <v>185</v>
      </c>
      <c r="G99" s="12">
        <f t="shared" si="6"/>
        <v>45179.708333333336</v>
      </c>
      <c r="H99" s="13">
        <f t="shared" ca="1" si="7"/>
        <v>1694365200.0000002</v>
      </c>
      <c r="I99">
        <f t="shared" si="8"/>
        <v>0.40205703599813009</v>
      </c>
      <c r="J99">
        <f t="shared" si="9"/>
        <v>0.71202851799906508</v>
      </c>
      <c r="L99" s="32" t="s">
        <v>66</v>
      </c>
      <c r="M99" s="33" t="s">
        <v>272</v>
      </c>
      <c r="N99" s="33">
        <v>1.62</v>
      </c>
      <c r="O99" s="33">
        <v>2.36</v>
      </c>
      <c r="Q99" s="12">
        <f t="shared" si="10"/>
        <v>45178.666666666664</v>
      </c>
      <c r="R99" s="13">
        <f t="shared" ca="1" si="11"/>
        <v>1694275199.9999998</v>
      </c>
    </row>
    <row r="100" spans="2:18" x14ac:dyDescent="0.25">
      <c r="B100" s="32" t="s">
        <v>11</v>
      </c>
      <c r="C100" s="33" t="s">
        <v>6</v>
      </c>
      <c r="D100" s="33">
        <v>1.57</v>
      </c>
      <c r="E100" s="33">
        <v>2.46</v>
      </c>
      <c r="F100" t="s">
        <v>185</v>
      </c>
      <c r="G100" s="12">
        <f t="shared" si="6"/>
        <v>45179.708333333336</v>
      </c>
      <c r="H100" s="13">
        <f t="shared" ca="1" si="7"/>
        <v>1694365200.0000002</v>
      </c>
      <c r="I100">
        <f t="shared" si="8"/>
        <v>0.23043861011858524</v>
      </c>
      <c r="J100">
        <f t="shared" si="9"/>
        <v>0.62621930505929257</v>
      </c>
      <c r="L100" s="34" t="s">
        <v>66</v>
      </c>
      <c r="M100" s="35" t="s">
        <v>272</v>
      </c>
      <c r="N100" s="35">
        <v>1.63</v>
      </c>
      <c r="O100" s="35">
        <v>2.38</v>
      </c>
      <c r="Q100" s="12">
        <f t="shared" si="10"/>
        <v>45178.666666666664</v>
      </c>
      <c r="R100" s="13">
        <f t="shared" ca="1" si="11"/>
        <v>1694275199.9999998</v>
      </c>
    </row>
    <row r="101" spans="2:18" x14ac:dyDescent="0.25">
      <c r="B101" s="34" t="s">
        <v>11</v>
      </c>
      <c r="C101" s="35" t="s">
        <v>6</v>
      </c>
      <c r="D101" s="35">
        <v>1.61</v>
      </c>
      <c r="E101" s="35">
        <v>2.4</v>
      </c>
      <c r="F101" t="s">
        <v>185</v>
      </c>
      <c r="G101" s="12">
        <f t="shared" si="6"/>
        <v>45179.708333333336</v>
      </c>
      <c r="H101" s="13">
        <f t="shared" ca="1" si="7"/>
        <v>1694365200.0000002</v>
      </c>
      <c r="I101">
        <f t="shared" si="8"/>
        <v>0.20445134575569351</v>
      </c>
      <c r="J101">
        <f t="shared" si="9"/>
        <v>0.61322567287784679</v>
      </c>
      <c r="L101" s="34" t="s">
        <v>66</v>
      </c>
      <c r="M101" s="35" t="s">
        <v>272</v>
      </c>
      <c r="N101" s="35">
        <v>1.61</v>
      </c>
      <c r="O101" s="35">
        <v>2.4</v>
      </c>
      <c r="Q101" s="12">
        <f t="shared" si="10"/>
        <v>45178.666666666664</v>
      </c>
      <c r="R101" s="13">
        <f t="shared" ca="1" si="11"/>
        <v>1694275199.9999998</v>
      </c>
    </row>
    <row r="102" spans="2:18" x14ac:dyDescent="0.25">
      <c r="B102" s="32" t="s">
        <v>11</v>
      </c>
      <c r="C102" s="33" t="s">
        <v>6</v>
      </c>
      <c r="D102" s="33">
        <v>1.57</v>
      </c>
      <c r="E102" s="33">
        <v>2.4300000000000002</v>
      </c>
      <c r="F102" t="s">
        <v>185</v>
      </c>
      <c r="G102" s="12">
        <f t="shared" si="6"/>
        <v>45179.708333333336</v>
      </c>
      <c r="H102" s="13">
        <f t="shared" ca="1" si="7"/>
        <v>1694365200.0000002</v>
      </c>
      <c r="I102">
        <f t="shared" si="8"/>
        <v>0.22542004141437971</v>
      </c>
      <c r="J102">
        <f t="shared" si="9"/>
        <v>0.62371002070718984</v>
      </c>
      <c r="L102" s="32" t="s">
        <v>66</v>
      </c>
      <c r="M102" s="33" t="s">
        <v>272</v>
      </c>
      <c r="N102" s="33">
        <v>1.62</v>
      </c>
      <c r="O102" s="33">
        <v>2.4</v>
      </c>
      <c r="Q102" s="12">
        <f t="shared" si="10"/>
        <v>45178.666666666664</v>
      </c>
      <c r="R102" s="13">
        <f t="shared" ca="1" si="11"/>
        <v>1694275199.9999998</v>
      </c>
    </row>
    <row r="103" spans="2:18" x14ac:dyDescent="0.25">
      <c r="B103" s="34" t="s">
        <v>11</v>
      </c>
      <c r="C103" s="35" t="s">
        <v>6</v>
      </c>
      <c r="D103" s="35">
        <v>1.57</v>
      </c>
      <c r="E103" s="35">
        <v>2.4500000000000002</v>
      </c>
      <c r="F103" t="s">
        <v>185</v>
      </c>
      <c r="G103" s="12">
        <f t="shared" si="6"/>
        <v>45179.708333333336</v>
      </c>
      <c r="H103" s="13">
        <f t="shared" ca="1" si="7"/>
        <v>1694365200.0000002</v>
      </c>
      <c r="I103">
        <f t="shared" si="8"/>
        <v>0.22877940985311324</v>
      </c>
      <c r="J103">
        <f t="shared" si="9"/>
        <v>0.62538970492655666</v>
      </c>
      <c r="L103" s="34" t="s">
        <v>66</v>
      </c>
      <c r="M103" s="35" t="s">
        <v>272</v>
      </c>
      <c r="N103" s="35">
        <v>1.62</v>
      </c>
      <c r="O103" s="35">
        <v>2.4</v>
      </c>
      <c r="Q103" s="12">
        <f t="shared" si="10"/>
        <v>45178.666666666664</v>
      </c>
      <c r="R103" s="13">
        <f t="shared" ca="1" si="11"/>
        <v>1694275199.9999998</v>
      </c>
    </row>
    <row r="104" spans="2:18" x14ac:dyDescent="0.25">
      <c r="B104" s="32" t="s">
        <v>11</v>
      </c>
      <c r="C104" s="33" t="s">
        <v>6</v>
      </c>
      <c r="D104" s="33">
        <v>1.57</v>
      </c>
      <c r="E104" s="33">
        <v>2.52</v>
      </c>
      <c r="F104" t="s">
        <v>185</v>
      </c>
      <c r="G104" s="12">
        <f t="shared" si="6"/>
        <v>45179.708333333336</v>
      </c>
      <c r="H104" s="13">
        <f t="shared" ca="1" si="7"/>
        <v>1694365200.0000002</v>
      </c>
      <c r="I104">
        <f t="shared" si="8"/>
        <v>0.24011727833383884</v>
      </c>
      <c r="J104">
        <f t="shared" si="9"/>
        <v>0.6310586391669194</v>
      </c>
      <c r="L104" s="34" t="s">
        <v>73</v>
      </c>
      <c r="M104" s="35" t="s">
        <v>272</v>
      </c>
      <c r="N104" s="35">
        <v>1.43</v>
      </c>
      <c r="O104" s="35">
        <v>2.85</v>
      </c>
      <c r="Q104" s="12">
        <f t="shared" si="10"/>
        <v>45178.666666666664</v>
      </c>
      <c r="R104" s="13">
        <f t="shared" ca="1" si="11"/>
        <v>1694275199.9999998</v>
      </c>
    </row>
    <row r="105" spans="2:18" x14ac:dyDescent="0.25">
      <c r="B105" s="34" t="s">
        <v>11</v>
      </c>
      <c r="C105" s="35" t="s">
        <v>6</v>
      </c>
      <c r="D105" s="35">
        <v>1.57</v>
      </c>
      <c r="E105" s="35">
        <v>2.5</v>
      </c>
      <c r="F105" t="s">
        <v>185</v>
      </c>
      <c r="G105" s="12">
        <f t="shared" si="6"/>
        <v>45179.708333333336</v>
      </c>
      <c r="H105" s="13">
        <f t="shared" ca="1" si="7"/>
        <v>1694365200.0000002</v>
      </c>
      <c r="I105">
        <f t="shared" si="8"/>
        <v>0.23694267515923562</v>
      </c>
      <c r="J105">
        <f t="shared" si="9"/>
        <v>0.62947133757961782</v>
      </c>
      <c r="L105" s="34" t="s">
        <v>73</v>
      </c>
      <c r="M105" s="35" t="s">
        <v>272</v>
      </c>
      <c r="N105" s="35">
        <v>1.44</v>
      </c>
      <c r="O105" s="35">
        <v>2.88</v>
      </c>
      <c r="Q105" s="12">
        <f t="shared" si="10"/>
        <v>45178.666666666664</v>
      </c>
      <c r="R105" s="13">
        <f t="shared" ca="1" si="11"/>
        <v>1694275199.9999998</v>
      </c>
    </row>
    <row r="106" spans="2:18" x14ac:dyDescent="0.25">
      <c r="B106" s="32" t="s">
        <v>11</v>
      </c>
      <c r="C106" s="33" t="s">
        <v>6</v>
      </c>
      <c r="D106" s="33">
        <v>1.57</v>
      </c>
      <c r="E106" s="33">
        <v>2.5499999999999998</v>
      </c>
      <c r="F106" t="s">
        <v>185</v>
      </c>
      <c r="G106" s="12">
        <f t="shared" si="6"/>
        <v>45179.708333333336</v>
      </c>
      <c r="H106" s="13">
        <f t="shared" ca="1" si="7"/>
        <v>1694365200.0000002</v>
      </c>
      <c r="I106">
        <f t="shared" si="8"/>
        <v>0.24478581241413755</v>
      </c>
      <c r="J106">
        <f t="shared" si="9"/>
        <v>0.63339290620706878</v>
      </c>
      <c r="L106" s="34" t="s">
        <v>73</v>
      </c>
      <c r="M106" s="35" t="s">
        <v>272</v>
      </c>
      <c r="N106" s="35">
        <v>1.4</v>
      </c>
      <c r="O106" s="35">
        <v>2.9</v>
      </c>
      <c r="Q106" s="12">
        <f t="shared" si="10"/>
        <v>45178.666666666664</v>
      </c>
      <c r="R106" s="13">
        <f t="shared" ca="1" si="11"/>
        <v>1694275199.9999998</v>
      </c>
    </row>
    <row r="107" spans="2:18" x14ac:dyDescent="0.25">
      <c r="B107" s="34" t="s">
        <v>11</v>
      </c>
      <c r="C107" s="35" t="s">
        <v>6</v>
      </c>
      <c r="D107" s="35">
        <v>1.56</v>
      </c>
      <c r="E107" s="35">
        <v>2.5</v>
      </c>
      <c r="F107" t="s">
        <v>185</v>
      </c>
      <c r="G107" s="12">
        <f t="shared" si="6"/>
        <v>45179.708333333336</v>
      </c>
      <c r="H107" s="13">
        <f t="shared" ca="1" si="7"/>
        <v>1694365200.0000002</v>
      </c>
      <c r="I107">
        <f t="shared" si="8"/>
        <v>0.24102564102564095</v>
      </c>
      <c r="J107">
        <f t="shared" si="9"/>
        <v>0.63151282051282043</v>
      </c>
      <c r="L107" s="32" t="s">
        <v>73</v>
      </c>
      <c r="M107" s="33" t="s">
        <v>272</v>
      </c>
      <c r="N107" s="33">
        <v>1.42</v>
      </c>
      <c r="O107" s="33">
        <v>2.9</v>
      </c>
      <c r="Q107" s="12">
        <f t="shared" si="10"/>
        <v>45178.666666666664</v>
      </c>
      <c r="R107" s="13">
        <f t="shared" ca="1" si="11"/>
        <v>1694275199.9999998</v>
      </c>
    </row>
    <row r="108" spans="2:18" x14ac:dyDescent="0.25">
      <c r="B108" s="32" t="s">
        <v>11</v>
      </c>
      <c r="C108" s="33" t="s">
        <v>6</v>
      </c>
      <c r="D108" s="33">
        <v>1.56</v>
      </c>
      <c r="E108" s="33">
        <v>2.48</v>
      </c>
      <c r="F108" t="s">
        <v>185</v>
      </c>
      <c r="G108" s="12">
        <f t="shared" si="6"/>
        <v>45179.708333333336</v>
      </c>
      <c r="H108" s="13">
        <f t="shared" ca="1" si="7"/>
        <v>1694365200.0000002</v>
      </c>
      <c r="I108">
        <f t="shared" si="8"/>
        <v>0.23779983457402804</v>
      </c>
      <c r="J108">
        <f t="shared" si="9"/>
        <v>0.629899917287014</v>
      </c>
      <c r="L108" s="34" t="s">
        <v>73</v>
      </c>
      <c r="M108" s="35" t="s">
        <v>272</v>
      </c>
      <c r="N108" s="35">
        <v>1.42</v>
      </c>
      <c r="O108" s="35">
        <v>2.9</v>
      </c>
      <c r="Q108" s="12">
        <f t="shared" si="10"/>
        <v>45178.666666666664</v>
      </c>
      <c r="R108" s="13">
        <f t="shared" ca="1" si="11"/>
        <v>1694275199.9999998</v>
      </c>
    </row>
    <row r="109" spans="2:18" x14ac:dyDescent="0.25">
      <c r="B109" s="34" t="s">
        <v>11</v>
      </c>
      <c r="C109" s="35" t="s">
        <v>6</v>
      </c>
      <c r="D109" s="35">
        <v>1.57</v>
      </c>
      <c r="E109" s="35">
        <v>2.5499999999999998</v>
      </c>
      <c r="F109" t="s">
        <v>185</v>
      </c>
      <c r="G109" s="12">
        <f t="shared" si="6"/>
        <v>45179.708333333336</v>
      </c>
      <c r="H109" s="13">
        <f t="shared" ca="1" si="7"/>
        <v>1694365200.0000002</v>
      </c>
      <c r="I109">
        <f t="shared" si="8"/>
        <v>0.24478581241413755</v>
      </c>
      <c r="J109">
        <f t="shared" si="9"/>
        <v>0.63339290620706878</v>
      </c>
      <c r="L109" s="32" t="s">
        <v>73</v>
      </c>
      <c r="M109" s="33" t="s">
        <v>272</v>
      </c>
      <c r="N109" s="33">
        <v>1.42</v>
      </c>
      <c r="O109" s="33">
        <v>2.9</v>
      </c>
      <c r="Q109" s="12">
        <f t="shared" si="10"/>
        <v>45178.666666666664</v>
      </c>
      <c r="R109" s="13">
        <f t="shared" ca="1" si="11"/>
        <v>1694275199.9999998</v>
      </c>
    </row>
    <row r="110" spans="2:18" x14ac:dyDescent="0.25">
      <c r="B110" s="32" t="s">
        <v>11</v>
      </c>
      <c r="C110" s="33" t="s">
        <v>6</v>
      </c>
      <c r="D110" s="33">
        <v>1.57</v>
      </c>
      <c r="E110" s="33">
        <v>2.5</v>
      </c>
      <c r="F110" t="s">
        <v>185</v>
      </c>
      <c r="G110" s="12">
        <f t="shared" si="6"/>
        <v>45179.708333333336</v>
      </c>
      <c r="H110" s="13">
        <f t="shared" ca="1" si="7"/>
        <v>1694365200.0000002</v>
      </c>
      <c r="I110">
        <f t="shared" si="8"/>
        <v>0.23694267515923562</v>
      </c>
      <c r="J110">
        <f t="shared" si="9"/>
        <v>0.62947133757961782</v>
      </c>
      <c r="L110" s="32" t="s">
        <v>73</v>
      </c>
      <c r="M110" s="33" t="s">
        <v>272</v>
      </c>
      <c r="N110" s="33">
        <v>1.44</v>
      </c>
      <c r="O110" s="33">
        <v>2.9</v>
      </c>
      <c r="Q110" s="12">
        <f t="shared" si="10"/>
        <v>45178.666666666664</v>
      </c>
      <c r="R110" s="13">
        <f t="shared" ca="1" si="11"/>
        <v>1694275199.9999998</v>
      </c>
    </row>
    <row r="111" spans="2:18" x14ac:dyDescent="0.25">
      <c r="B111" s="34" t="s">
        <v>11</v>
      </c>
      <c r="C111" s="35" t="s">
        <v>6</v>
      </c>
      <c r="D111" s="35">
        <v>1.57</v>
      </c>
      <c r="E111" s="35">
        <v>2.4500000000000002</v>
      </c>
      <c r="F111" t="s">
        <v>185</v>
      </c>
      <c r="G111" s="12">
        <f t="shared" si="6"/>
        <v>45179.708333333336</v>
      </c>
      <c r="H111" s="13">
        <f t="shared" ca="1" si="7"/>
        <v>1694365200.0000002</v>
      </c>
      <c r="I111">
        <f t="shared" si="8"/>
        <v>0.22877940985311324</v>
      </c>
      <c r="J111">
        <f t="shared" si="9"/>
        <v>0.62538970492655666</v>
      </c>
      <c r="L111" s="32" t="s">
        <v>73</v>
      </c>
      <c r="M111" s="33" t="s">
        <v>272</v>
      </c>
      <c r="N111" s="33">
        <v>1.43</v>
      </c>
      <c r="O111" s="33">
        <v>2.95</v>
      </c>
      <c r="Q111" s="12">
        <f t="shared" si="10"/>
        <v>45178.666666666664</v>
      </c>
      <c r="R111" s="13">
        <f t="shared" ca="1" si="11"/>
        <v>1694275199.9999998</v>
      </c>
    </row>
    <row r="112" spans="2:18" x14ac:dyDescent="0.25">
      <c r="B112" s="32" t="s">
        <v>11</v>
      </c>
      <c r="C112" s="33" t="s">
        <v>6</v>
      </c>
      <c r="D112" s="33">
        <v>1.59</v>
      </c>
      <c r="E112" s="33">
        <v>2.42</v>
      </c>
      <c r="F112" t="s">
        <v>185</v>
      </c>
      <c r="G112" s="12">
        <f t="shared" si="6"/>
        <v>45179.708333333336</v>
      </c>
      <c r="H112" s="13">
        <f t="shared" ca="1" si="7"/>
        <v>1694365200.0000002</v>
      </c>
      <c r="I112">
        <f t="shared" si="8"/>
        <v>0.21570767711419508</v>
      </c>
      <c r="J112">
        <f t="shared" si="9"/>
        <v>0.61885383855709752</v>
      </c>
      <c r="L112" s="32" t="s">
        <v>73</v>
      </c>
      <c r="M112" s="33" t="s">
        <v>272</v>
      </c>
      <c r="N112" s="33">
        <v>1.43</v>
      </c>
      <c r="O112" s="33">
        <v>2.95</v>
      </c>
      <c r="Q112" s="12">
        <f t="shared" si="10"/>
        <v>45178.666666666664</v>
      </c>
      <c r="R112" s="13">
        <f t="shared" ca="1" si="11"/>
        <v>1694275199.9999998</v>
      </c>
    </row>
    <row r="113" spans="2:18" x14ac:dyDescent="0.25">
      <c r="B113" s="34" t="s">
        <v>11</v>
      </c>
      <c r="C113" s="35" t="s">
        <v>6</v>
      </c>
      <c r="D113" s="35">
        <v>1.61</v>
      </c>
      <c r="E113" s="35">
        <v>2.4</v>
      </c>
      <c r="F113" t="s">
        <v>185</v>
      </c>
      <c r="G113" s="12">
        <f t="shared" si="6"/>
        <v>45179.708333333336</v>
      </c>
      <c r="H113" s="13">
        <f t="shared" ca="1" si="7"/>
        <v>1694365200.0000002</v>
      </c>
      <c r="I113">
        <f t="shared" si="8"/>
        <v>0.20445134575569351</v>
      </c>
      <c r="J113">
        <f t="shared" si="9"/>
        <v>0.61322567287784679</v>
      </c>
      <c r="L113" s="32" t="s">
        <v>73</v>
      </c>
      <c r="M113" s="33" t="s">
        <v>272</v>
      </c>
      <c r="N113" s="33">
        <v>1.42</v>
      </c>
      <c r="O113" s="33">
        <v>2.96</v>
      </c>
      <c r="Q113" s="12">
        <f t="shared" si="10"/>
        <v>45178.666666666664</v>
      </c>
      <c r="R113" s="13">
        <f t="shared" ca="1" si="11"/>
        <v>1694275199.9999998</v>
      </c>
    </row>
    <row r="114" spans="2:18" x14ac:dyDescent="0.25">
      <c r="B114" s="32" t="s">
        <v>11</v>
      </c>
      <c r="C114" s="33" t="s">
        <v>6</v>
      </c>
      <c r="D114" s="33">
        <v>1.57</v>
      </c>
      <c r="E114" s="33">
        <v>2.48</v>
      </c>
      <c r="F114" t="s">
        <v>185</v>
      </c>
      <c r="G114" s="12">
        <f t="shared" si="6"/>
        <v>45179.708333333336</v>
      </c>
      <c r="H114" s="13">
        <f t="shared" ca="1" si="7"/>
        <v>1694365200.0000002</v>
      </c>
      <c r="I114">
        <f t="shared" si="8"/>
        <v>0.2337168687076227</v>
      </c>
      <c r="J114">
        <f t="shared" si="9"/>
        <v>0.62785843435381139</v>
      </c>
      <c r="L114" s="34" t="s">
        <v>73</v>
      </c>
      <c r="M114" s="35" t="s">
        <v>272</v>
      </c>
      <c r="N114" s="35">
        <v>1.44</v>
      </c>
      <c r="O114" s="35">
        <v>2.98</v>
      </c>
      <c r="Q114" s="12">
        <f t="shared" si="10"/>
        <v>45178.666666666664</v>
      </c>
      <c r="R114" s="13">
        <f t="shared" ca="1" si="11"/>
        <v>1694275199.9999998</v>
      </c>
    </row>
    <row r="115" spans="2:18" x14ac:dyDescent="0.25">
      <c r="B115" s="34" t="s">
        <v>11</v>
      </c>
      <c r="C115" s="35" t="s">
        <v>6</v>
      </c>
      <c r="D115" s="35">
        <v>1.56</v>
      </c>
      <c r="E115" s="35">
        <v>2.48</v>
      </c>
      <c r="F115" t="s">
        <v>185</v>
      </c>
      <c r="G115" s="12">
        <f t="shared" si="6"/>
        <v>45179.708333333336</v>
      </c>
      <c r="H115" s="13">
        <f t="shared" ca="1" si="7"/>
        <v>1694365200.0000002</v>
      </c>
      <c r="I115">
        <f t="shared" si="8"/>
        <v>0.23779983457402804</v>
      </c>
      <c r="J115">
        <f t="shared" si="9"/>
        <v>0.629899917287014</v>
      </c>
      <c r="L115" s="32" t="s">
        <v>73</v>
      </c>
      <c r="M115" s="33" t="s">
        <v>272</v>
      </c>
      <c r="N115" s="33">
        <v>1.44</v>
      </c>
      <c r="O115" s="33">
        <v>2.98</v>
      </c>
      <c r="Q115" s="12">
        <f t="shared" si="10"/>
        <v>45178.666666666664</v>
      </c>
      <c r="R115" s="13">
        <f t="shared" ca="1" si="11"/>
        <v>1694275199.9999998</v>
      </c>
    </row>
    <row r="116" spans="2:18" x14ac:dyDescent="0.25">
      <c r="B116" s="32" t="s">
        <v>12</v>
      </c>
      <c r="C116" s="33" t="s">
        <v>6</v>
      </c>
      <c r="D116" s="33">
        <v>3.8</v>
      </c>
      <c r="E116" s="33">
        <v>1.29</v>
      </c>
      <c r="F116" t="s">
        <v>185</v>
      </c>
      <c r="G116" s="12">
        <f t="shared" si="6"/>
        <v>45179.708333333336</v>
      </c>
      <c r="H116" s="13">
        <f t="shared" ca="1" si="7"/>
        <v>1694365200.0000002</v>
      </c>
      <c r="I116">
        <f t="shared" si="8"/>
        <v>0.51203590371277019</v>
      </c>
      <c r="J116">
        <f t="shared" si="9"/>
        <v>0.76701795185638511</v>
      </c>
      <c r="L116" s="34" t="s">
        <v>73</v>
      </c>
      <c r="M116" s="35" t="s">
        <v>272</v>
      </c>
      <c r="N116" s="35">
        <v>1.41</v>
      </c>
      <c r="O116" s="35">
        <v>3</v>
      </c>
      <c r="Q116" s="12">
        <f t="shared" si="10"/>
        <v>45178.666666666664</v>
      </c>
      <c r="R116" s="13">
        <f t="shared" ca="1" si="11"/>
        <v>1694275199.9999998</v>
      </c>
    </row>
    <row r="117" spans="2:18" x14ac:dyDescent="0.25">
      <c r="B117" s="34" t="s">
        <v>12</v>
      </c>
      <c r="C117" s="35" t="s">
        <v>6</v>
      </c>
      <c r="D117" s="35">
        <v>3.5</v>
      </c>
      <c r="E117" s="35">
        <v>1.31</v>
      </c>
      <c r="F117" t="s">
        <v>185</v>
      </c>
      <c r="G117" s="12">
        <f t="shared" si="6"/>
        <v>45179.708333333336</v>
      </c>
      <c r="H117" s="13">
        <f t="shared" ca="1" si="7"/>
        <v>1694365200.0000002</v>
      </c>
      <c r="I117">
        <f t="shared" si="8"/>
        <v>0.47764449291166844</v>
      </c>
      <c r="J117">
        <f t="shared" si="9"/>
        <v>0.74982224645583417</v>
      </c>
      <c r="L117" s="34" t="s">
        <v>73</v>
      </c>
      <c r="M117" s="35" t="s">
        <v>272</v>
      </c>
      <c r="N117" s="35">
        <v>1.4</v>
      </c>
      <c r="O117" s="35">
        <v>3.02</v>
      </c>
      <c r="Q117" s="12">
        <f t="shared" si="10"/>
        <v>45178.666666666664</v>
      </c>
      <c r="R117" s="13">
        <f t="shared" ca="1" si="11"/>
        <v>1694275199.9999998</v>
      </c>
    </row>
    <row r="118" spans="2:18" x14ac:dyDescent="0.25">
      <c r="B118" s="32" t="s">
        <v>12</v>
      </c>
      <c r="C118" s="33" t="s">
        <v>6</v>
      </c>
      <c r="D118" s="33">
        <v>3.5</v>
      </c>
      <c r="E118" s="33">
        <v>1.31</v>
      </c>
      <c r="F118" t="s">
        <v>185</v>
      </c>
      <c r="G118" s="12">
        <f t="shared" si="6"/>
        <v>45179.708333333336</v>
      </c>
      <c r="H118" s="13">
        <f t="shared" ca="1" si="7"/>
        <v>1694365200.0000002</v>
      </c>
      <c r="I118">
        <f t="shared" si="8"/>
        <v>0.47764449291166844</v>
      </c>
      <c r="J118">
        <f t="shared" si="9"/>
        <v>0.74982224645583417</v>
      </c>
      <c r="L118" s="32" t="s">
        <v>72</v>
      </c>
      <c r="M118" s="33" t="s">
        <v>272</v>
      </c>
      <c r="N118" s="33">
        <v>1.1200000000000001</v>
      </c>
      <c r="O118" s="33">
        <v>6.25</v>
      </c>
      <c r="Q118" s="12">
        <f t="shared" si="10"/>
        <v>45178.666666666664</v>
      </c>
      <c r="R118" s="13">
        <f t="shared" ca="1" si="11"/>
        <v>1694275199.9999998</v>
      </c>
    </row>
    <row r="119" spans="2:18" x14ac:dyDescent="0.25">
      <c r="B119" s="34" t="s">
        <v>12</v>
      </c>
      <c r="C119" s="35" t="s">
        <v>6</v>
      </c>
      <c r="D119" s="35">
        <v>3.4</v>
      </c>
      <c r="E119" s="35">
        <v>1.33</v>
      </c>
      <c r="F119" t="s">
        <v>185</v>
      </c>
      <c r="G119" s="12">
        <f t="shared" si="6"/>
        <v>45179.708333333336</v>
      </c>
      <c r="H119" s="13">
        <f t="shared" ca="1" si="7"/>
        <v>1694365200.0000002</v>
      </c>
      <c r="I119">
        <f t="shared" si="8"/>
        <v>0.45776205218929672</v>
      </c>
      <c r="J119">
        <f t="shared" si="9"/>
        <v>0.73988102609464834</v>
      </c>
      <c r="L119" s="32" t="s">
        <v>72</v>
      </c>
      <c r="M119" s="33" t="s">
        <v>272</v>
      </c>
      <c r="N119" s="33">
        <v>1.1200000000000001</v>
      </c>
      <c r="O119" s="33">
        <v>6.3</v>
      </c>
      <c r="Q119" s="12">
        <f t="shared" si="10"/>
        <v>45178.666666666664</v>
      </c>
      <c r="R119" s="13">
        <f t="shared" ca="1" si="11"/>
        <v>1694275199.9999998</v>
      </c>
    </row>
    <row r="120" spans="2:18" x14ac:dyDescent="0.25">
      <c r="B120" s="32" t="s">
        <v>12</v>
      </c>
      <c r="C120" s="33" t="s">
        <v>6</v>
      </c>
      <c r="D120" s="33">
        <v>3.7</v>
      </c>
      <c r="E120" s="33">
        <v>1.32</v>
      </c>
      <c r="F120" t="s">
        <v>185</v>
      </c>
      <c r="G120" s="12">
        <f t="shared" si="6"/>
        <v>45179.708333333336</v>
      </c>
      <c r="H120" s="13">
        <f t="shared" ca="1" si="7"/>
        <v>1694365200.0000002</v>
      </c>
      <c r="I120">
        <f t="shared" si="8"/>
        <v>0.48730548730548734</v>
      </c>
      <c r="J120">
        <f t="shared" si="9"/>
        <v>0.75465274365274371</v>
      </c>
      <c r="L120" s="34" t="s">
        <v>72</v>
      </c>
      <c r="M120" s="35" t="s">
        <v>272</v>
      </c>
      <c r="N120" s="35">
        <v>1.1200000000000001</v>
      </c>
      <c r="O120" s="35">
        <v>6.5</v>
      </c>
      <c r="Q120" s="12">
        <f t="shared" si="10"/>
        <v>45178.666666666664</v>
      </c>
      <c r="R120" s="13">
        <f t="shared" ca="1" si="11"/>
        <v>1694275199.9999998</v>
      </c>
    </row>
    <row r="121" spans="2:18" x14ac:dyDescent="0.25">
      <c r="B121" s="34" t="s">
        <v>12</v>
      </c>
      <c r="C121" s="35" t="s">
        <v>6</v>
      </c>
      <c r="D121" s="35">
        <v>3.6</v>
      </c>
      <c r="E121" s="35">
        <v>1.32</v>
      </c>
      <c r="F121" t="s">
        <v>185</v>
      </c>
      <c r="G121" s="12">
        <f t="shared" si="6"/>
        <v>45179.708333333336</v>
      </c>
      <c r="H121" s="13">
        <f t="shared" ca="1" si="7"/>
        <v>1694365200.0000002</v>
      </c>
      <c r="I121">
        <f t="shared" si="8"/>
        <v>0.47979797979797978</v>
      </c>
      <c r="J121">
        <f t="shared" si="9"/>
        <v>0.75089898989898995</v>
      </c>
      <c r="L121" s="34" t="s">
        <v>72</v>
      </c>
      <c r="M121" s="35" t="s">
        <v>272</v>
      </c>
      <c r="N121" s="35">
        <v>1.1200000000000001</v>
      </c>
      <c r="O121" s="35">
        <v>6.5</v>
      </c>
      <c r="Q121" s="12">
        <f t="shared" si="10"/>
        <v>45178.666666666664</v>
      </c>
      <c r="R121" s="13">
        <f t="shared" ca="1" si="11"/>
        <v>1694275199.9999998</v>
      </c>
    </row>
    <row r="122" spans="2:18" x14ac:dyDescent="0.25">
      <c r="B122" s="32" t="s">
        <v>12</v>
      </c>
      <c r="C122" s="33" t="s">
        <v>6</v>
      </c>
      <c r="D122" s="33">
        <v>3.6</v>
      </c>
      <c r="E122" s="33">
        <v>1.32</v>
      </c>
      <c r="F122" t="s">
        <v>185</v>
      </c>
      <c r="G122" s="12">
        <f t="shared" si="6"/>
        <v>45179.708333333336</v>
      </c>
      <c r="H122" s="13">
        <f t="shared" ca="1" si="7"/>
        <v>1694365200.0000002</v>
      </c>
      <c r="I122">
        <f t="shared" si="8"/>
        <v>0.47979797979797978</v>
      </c>
      <c r="J122">
        <f t="shared" si="9"/>
        <v>0.75089898989898995</v>
      </c>
      <c r="L122" s="34" t="s">
        <v>72</v>
      </c>
      <c r="M122" s="35" t="s">
        <v>272</v>
      </c>
      <c r="N122" s="35">
        <v>1.1200000000000001</v>
      </c>
      <c r="O122" s="35">
        <v>6.5</v>
      </c>
      <c r="Q122" s="12">
        <f t="shared" si="10"/>
        <v>45178.666666666664</v>
      </c>
      <c r="R122" s="13">
        <f t="shared" ca="1" si="11"/>
        <v>1694275199.9999998</v>
      </c>
    </row>
    <row r="123" spans="2:18" x14ac:dyDescent="0.25">
      <c r="B123" s="34" t="s">
        <v>12</v>
      </c>
      <c r="C123" s="35" t="s">
        <v>6</v>
      </c>
      <c r="D123" s="35">
        <v>3.5</v>
      </c>
      <c r="E123" s="35">
        <v>1.32</v>
      </c>
      <c r="F123" t="s">
        <v>185</v>
      </c>
      <c r="G123" s="12">
        <f t="shared" si="6"/>
        <v>45179.708333333336</v>
      </c>
      <c r="H123" s="13">
        <f t="shared" ca="1" si="7"/>
        <v>1694365200.0000002</v>
      </c>
      <c r="I123">
        <f t="shared" si="8"/>
        <v>0.47186147186147187</v>
      </c>
      <c r="J123">
        <f t="shared" si="9"/>
        <v>0.746930735930736</v>
      </c>
      <c r="L123" s="32" t="s">
        <v>72</v>
      </c>
      <c r="M123" s="33" t="s">
        <v>272</v>
      </c>
      <c r="N123" s="33">
        <v>1.1200000000000001</v>
      </c>
      <c r="O123" s="33">
        <v>6.7</v>
      </c>
      <c r="Q123" s="12">
        <f t="shared" si="10"/>
        <v>45178.666666666664</v>
      </c>
      <c r="R123" s="13">
        <f t="shared" ca="1" si="11"/>
        <v>1694275199.9999998</v>
      </c>
    </row>
    <row r="124" spans="2:18" x14ac:dyDescent="0.25">
      <c r="B124" s="32" t="s">
        <v>12</v>
      </c>
      <c r="C124" s="33" t="s">
        <v>6</v>
      </c>
      <c r="D124" s="33">
        <v>3.6</v>
      </c>
      <c r="E124" s="33">
        <v>1.3</v>
      </c>
      <c r="F124" t="s">
        <v>185</v>
      </c>
      <c r="G124" s="12">
        <f t="shared" si="6"/>
        <v>45179.708333333336</v>
      </c>
      <c r="H124" s="13">
        <f t="shared" ca="1" si="7"/>
        <v>1694365200.0000002</v>
      </c>
      <c r="I124">
        <f t="shared" si="8"/>
        <v>0.49145299145299137</v>
      </c>
      <c r="J124">
        <f t="shared" si="9"/>
        <v>0.75672649572649564</v>
      </c>
      <c r="L124" s="34" t="s">
        <v>72</v>
      </c>
      <c r="M124" s="35" t="s">
        <v>272</v>
      </c>
      <c r="N124" s="35">
        <v>1.1000000000000001</v>
      </c>
      <c r="O124" s="35">
        <v>6.75</v>
      </c>
      <c r="Q124" s="12">
        <f t="shared" si="10"/>
        <v>45178.666666666664</v>
      </c>
      <c r="R124" s="13">
        <f t="shared" ca="1" si="11"/>
        <v>1694275199.9999998</v>
      </c>
    </row>
    <row r="125" spans="2:18" x14ac:dyDescent="0.25">
      <c r="B125" s="34" t="s">
        <v>12</v>
      </c>
      <c r="C125" s="35" t="s">
        <v>6</v>
      </c>
      <c r="D125" s="35">
        <v>3.6</v>
      </c>
      <c r="E125" s="35">
        <v>1.32</v>
      </c>
      <c r="F125" t="s">
        <v>185</v>
      </c>
      <c r="G125" s="12">
        <f t="shared" si="6"/>
        <v>45179.708333333336</v>
      </c>
      <c r="H125" s="13">
        <f t="shared" ca="1" si="7"/>
        <v>1694365200.0000002</v>
      </c>
      <c r="I125">
        <f t="shared" si="8"/>
        <v>0.47979797979797978</v>
      </c>
      <c r="J125">
        <f t="shared" si="9"/>
        <v>0.75089898989898995</v>
      </c>
      <c r="L125" s="32" t="s">
        <v>72</v>
      </c>
      <c r="M125" s="33" t="s">
        <v>272</v>
      </c>
      <c r="N125" s="33">
        <v>1.1000000000000001</v>
      </c>
      <c r="O125" s="33">
        <v>6.75</v>
      </c>
      <c r="Q125" s="12">
        <f t="shared" si="10"/>
        <v>45178.666666666664</v>
      </c>
      <c r="R125" s="13">
        <f t="shared" ca="1" si="11"/>
        <v>1694275199.9999998</v>
      </c>
    </row>
    <row r="126" spans="2:18" x14ac:dyDescent="0.25">
      <c r="B126" s="32" t="s">
        <v>12</v>
      </c>
      <c r="C126" s="33" t="s">
        <v>6</v>
      </c>
      <c r="D126" s="33">
        <v>3.6</v>
      </c>
      <c r="E126" s="33">
        <v>1.31</v>
      </c>
      <c r="F126" t="s">
        <v>185</v>
      </c>
      <c r="G126" s="12">
        <f t="shared" si="6"/>
        <v>45179.708333333336</v>
      </c>
      <c r="H126" s="13">
        <f t="shared" ca="1" si="7"/>
        <v>1694365200.0000002</v>
      </c>
      <c r="I126">
        <f t="shared" si="8"/>
        <v>0.48558100084817635</v>
      </c>
      <c r="J126">
        <f t="shared" si="9"/>
        <v>0.75379050042408813</v>
      </c>
      <c r="L126" s="34" t="s">
        <v>72</v>
      </c>
      <c r="M126" s="35" t="s">
        <v>272</v>
      </c>
      <c r="N126" s="35">
        <v>1.1200000000000001</v>
      </c>
      <c r="O126" s="35">
        <v>6.75</v>
      </c>
      <c r="Q126" s="12">
        <f t="shared" si="10"/>
        <v>45178.666666666664</v>
      </c>
      <c r="R126" s="13">
        <f t="shared" ca="1" si="11"/>
        <v>1694275199.9999998</v>
      </c>
    </row>
    <row r="127" spans="2:18" x14ac:dyDescent="0.25">
      <c r="B127" s="34" t="s">
        <v>12</v>
      </c>
      <c r="C127" s="35" t="s">
        <v>6</v>
      </c>
      <c r="D127" s="35">
        <v>3.4</v>
      </c>
      <c r="E127" s="35">
        <v>1.33</v>
      </c>
      <c r="F127" t="s">
        <v>185</v>
      </c>
      <c r="G127" s="12">
        <f t="shared" si="6"/>
        <v>45179.708333333336</v>
      </c>
      <c r="H127" s="13">
        <f t="shared" ca="1" si="7"/>
        <v>1694365200.0000002</v>
      </c>
      <c r="I127">
        <f t="shared" si="8"/>
        <v>0.45776205218929672</v>
      </c>
      <c r="J127">
        <f t="shared" si="9"/>
        <v>0.73988102609464834</v>
      </c>
      <c r="L127" s="32" t="s">
        <v>72</v>
      </c>
      <c r="M127" s="33" t="s">
        <v>272</v>
      </c>
      <c r="N127" s="33">
        <v>1.1200000000000001</v>
      </c>
      <c r="O127" s="33">
        <v>6.75</v>
      </c>
      <c r="Q127" s="12">
        <f t="shared" si="10"/>
        <v>45178.666666666664</v>
      </c>
      <c r="R127" s="13">
        <f t="shared" ca="1" si="11"/>
        <v>1694275199.9999998</v>
      </c>
    </row>
    <row r="128" spans="2:18" x14ac:dyDescent="0.25">
      <c r="B128" s="32" t="s">
        <v>12</v>
      </c>
      <c r="C128" s="33" t="s">
        <v>6</v>
      </c>
      <c r="D128" s="33">
        <v>3.6</v>
      </c>
      <c r="E128" s="33">
        <v>1.31</v>
      </c>
      <c r="F128" t="s">
        <v>185</v>
      </c>
      <c r="G128" s="12">
        <f t="shared" si="6"/>
        <v>45179.708333333336</v>
      </c>
      <c r="H128" s="13">
        <f t="shared" ca="1" si="7"/>
        <v>1694365200.0000002</v>
      </c>
      <c r="I128">
        <f t="shared" si="8"/>
        <v>0.48558100084817635</v>
      </c>
      <c r="J128">
        <f t="shared" si="9"/>
        <v>0.75379050042408813</v>
      </c>
      <c r="L128" s="32" t="s">
        <v>72</v>
      </c>
      <c r="M128" s="33" t="s">
        <v>272</v>
      </c>
      <c r="N128" s="33">
        <v>1.1100000000000001</v>
      </c>
      <c r="O128" s="33">
        <v>6.9</v>
      </c>
      <c r="Q128" s="12">
        <f t="shared" si="10"/>
        <v>45178.666666666664</v>
      </c>
      <c r="R128" s="13">
        <f t="shared" ca="1" si="11"/>
        <v>1694275199.9999998</v>
      </c>
    </row>
    <row r="129" spans="2:18" x14ac:dyDescent="0.25">
      <c r="B129" s="34" t="s">
        <v>12</v>
      </c>
      <c r="C129" s="35" t="s">
        <v>6</v>
      </c>
      <c r="D129" s="35">
        <v>3.6</v>
      </c>
      <c r="E129" s="35">
        <v>1.31</v>
      </c>
      <c r="F129" t="s">
        <v>185</v>
      </c>
      <c r="G129" s="12">
        <f t="shared" si="6"/>
        <v>45179.708333333336</v>
      </c>
      <c r="H129" s="13">
        <f t="shared" ca="1" si="7"/>
        <v>1694365200.0000002</v>
      </c>
      <c r="I129">
        <f t="shared" si="8"/>
        <v>0.48558100084817635</v>
      </c>
      <c r="J129">
        <f t="shared" si="9"/>
        <v>0.75379050042408813</v>
      </c>
      <c r="L129" s="32" t="s">
        <v>72</v>
      </c>
      <c r="M129" s="33" t="s">
        <v>272</v>
      </c>
      <c r="N129" s="33">
        <v>1.1200000000000001</v>
      </c>
      <c r="O129" s="33">
        <v>7</v>
      </c>
      <c r="Q129" s="12">
        <f t="shared" si="10"/>
        <v>45178.666666666664</v>
      </c>
      <c r="R129" s="13">
        <f t="shared" ca="1" si="11"/>
        <v>1694275199.9999998</v>
      </c>
    </row>
    <row r="130" spans="2:18" x14ac:dyDescent="0.25">
      <c r="B130" s="32" t="s">
        <v>12</v>
      </c>
      <c r="C130" s="33" t="s">
        <v>6</v>
      </c>
      <c r="D130" s="33">
        <v>3.52</v>
      </c>
      <c r="E130" s="33">
        <v>1.32</v>
      </c>
      <c r="F130" t="s">
        <v>185</v>
      </c>
      <c r="G130" s="12">
        <f t="shared" si="6"/>
        <v>45179.708333333336</v>
      </c>
      <c r="H130" s="13">
        <f t="shared" ca="1" si="7"/>
        <v>1694365200.0000002</v>
      </c>
      <c r="I130">
        <f t="shared" si="8"/>
        <v>0.47348484848484845</v>
      </c>
      <c r="J130">
        <f t="shared" si="9"/>
        <v>0.74774242424242421</v>
      </c>
      <c r="L130" s="34" t="s">
        <v>72</v>
      </c>
      <c r="M130" s="35" t="s">
        <v>272</v>
      </c>
      <c r="N130" s="35">
        <v>1.1200000000000001</v>
      </c>
      <c r="O130" s="35">
        <v>7</v>
      </c>
      <c r="Q130" s="12">
        <f t="shared" si="10"/>
        <v>45178.666666666664</v>
      </c>
      <c r="R130" s="13">
        <f t="shared" ca="1" si="11"/>
        <v>1694275199.9999998</v>
      </c>
    </row>
    <row r="131" spans="2:18" x14ac:dyDescent="0.25">
      <c r="B131" s="34" t="s">
        <v>12</v>
      </c>
      <c r="C131" s="35" t="s">
        <v>6</v>
      </c>
      <c r="D131" s="35">
        <v>3.6</v>
      </c>
      <c r="E131" s="35">
        <v>1.3</v>
      </c>
      <c r="F131" t="s">
        <v>185</v>
      </c>
      <c r="G131" s="12">
        <f t="shared" si="6"/>
        <v>45179.708333333336</v>
      </c>
      <c r="H131" s="13">
        <f t="shared" ca="1" si="7"/>
        <v>1694365200.0000002</v>
      </c>
      <c r="I131">
        <f t="shared" si="8"/>
        <v>0.49145299145299137</v>
      </c>
      <c r="J131">
        <f t="shared" si="9"/>
        <v>0.75672649572649564</v>
      </c>
      <c r="L131" s="32" t="s">
        <v>82</v>
      </c>
      <c r="M131" s="33" t="s">
        <v>81</v>
      </c>
      <c r="N131" s="33">
        <v>5</v>
      </c>
      <c r="O131" s="33">
        <v>1.18</v>
      </c>
      <c r="Q131" s="12">
        <f t="shared" si="10"/>
        <v>45178.8125</v>
      </c>
      <c r="R131" s="13">
        <f t="shared" ca="1" si="11"/>
        <v>1694287800</v>
      </c>
    </row>
    <row r="132" spans="2:18" x14ac:dyDescent="0.25">
      <c r="B132" s="32" t="s">
        <v>13</v>
      </c>
      <c r="C132" s="33" t="s">
        <v>6</v>
      </c>
      <c r="D132" s="33">
        <v>2.98</v>
      </c>
      <c r="E132" s="33">
        <v>1.42</v>
      </c>
      <c r="F132" t="s">
        <v>185</v>
      </c>
      <c r="G132" s="12">
        <f t="shared" si="6"/>
        <v>45179.708333333336</v>
      </c>
      <c r="H132" s="13">
        <f t="shared" ca="1" si="7"/>
        <v>1694365200.0000002</v>
      </c>
      <c r="I132">
        <f t="shared" si="8"/>
        <v>0.36865488231401838</v>
      </c>
      <c r="J132">
        <f t="shared" si="9"/>
        <v>0.69532744115700917</v>
      </c>
      <c r="L132" s="32" t="s">
        <v>82</v>
      </c>
      <c r="M132" s="33" t="s">
        <v>81</v>
      </c>
      <c r="N132" s="33">
        <v>4.9000000000000004</v>
      </c>
      <c r="O132" s="33">
        <v>1.19</v>
      </c>
      <c r="Q132" s="12">
        <f t="shared" si="10"/>
        <v>45178.8125</v>
      </c>
      <c r="R132" s="13">
        <f t="shared" ca="1" si="11"/>
        <v>1694287800</v>
      </c>
    </row>
    <row r="133" spans="2:18" x14ac:dyDescent="0.25">
      <c r="B133" s="34" t="s">
        <v>13</v>
      </c>
      <c r="C133" s="35" t="s">
        <v>6</v>
      </c>
      <c r="D133" s="35">
        <v>2.92</v>
      </c>
      <c r="E133" s="35">
        <v>1.43</v>
      </c>
      <c r="F133" t="s">
        <v>185</v>
      </c>
      <c r="G133" s="12">
        <f t="shared" ref="G133:G196" si="12">DATEVALUE(MID(C133,1,10))+TIMEVALUE(MID(C133,12,8))</f>
        <v>45179.708333333336</v>
      </c>
      <c r="H133" s="13">
        <f t="shared" ref="H133:H196" ca="1" si="13">IF(F133&gt;TODAY(),86400*(G133-25569),100)</f>
        <v>1694365200.0000002</v>
      </c>
      <c r="I133">
        <f t="shared" ref="I133:I196" si="14">ABS(1/D133-1/E133)</f>
        <v>0.35683494587604186</v>
      </c>
      <c r="J133">
        <f t="shared" ref="J133:J196" si="15">0.511+I133/2</f>
        <v>0.68941747293802091</v>
      </c>
      <c r="L133" s="34" t="s">
        <v>82</v>
      </c>
      <c r="M133" s="35" t="s">
        <v>81</v>
      </c>
      <c r="N133" s="35">
        <v>4.5999999999999996</v>
      </c>
      <c r="O133" s="35">
        <v>1.2</v>
      </c>
      <c r="Q133" s="12">
        <f t="shared" ref="Q133:Q196" si="16">DATEVALUE(MID(M133,1,10))+TIMEVALUE(MID(M133,12,8))</f>
        <v>45178.8125</v>
      </c>
      <c r="R133" s="13">
        <f t="shared" ref="R133:R196" ca="1" si="17">IF(Q133&gt;TODAY(),86400*(Q133-25569),0)</f>
        <v>1694287800</v>
      </c>
    </row>
    <row r="134" spans="2:18" x14ac:dyDescent="0.25">
      <c r="B134" s="32" t="s">
        <v>13</v>
      </c>
      <c r="C134" s="33" t="s">
        <v>6</v>
      </c>
      <c r="D134" s="33">
        <v>2.84</v>
      </c>
      <c r="E134" s="33">
        <v>1.43</v>
      </c>
      <c r="F134" t="s">
        <v>185</v>
      </c>
      <c r="G134" s="12">
        <f t="shared" si="12"/>
        <v>45179.708333333336</v>
      </c>
      <c r="H134" s="13">
        <f t="shared" ca="1" si="13"/>
        <v>1694365200.0000002</v>
      </c>
      <c r="I134">
        <f t="shared" si="14"/>
        <v>0.34718802324436132</v>
      </c>
      <c r="J134">
        <f t="shared" si="15"/>
        <v>0.6845940116221807</v>
      </c>
      <c r="L134" s="34" t="s">
        <v>82</v>
      </c>
      <c r="M134" s="35" t="s">
        <v>81</v>
      </c>
      <c r="N134" s="35">
        <v>4.7</v>
      </c>
      <c r="O134" s="35">
        <v>1.2</v>
      </c>
      <c r="Q134" s="12">
        <f t="shared" si="16"/>
        <v>45178.8125</v>
      </c>
      <c r="R134" s="13">
        <f t="shared" ca="1" si="17"/>
        <v>1694287800</v>
      </c>
    </row>
    <row r="135" spans="2:18" x14ac:dyDescent="0.25">
      <c r="B135" s="34" t="s">
        <v>13</v>
      </c>
      <c r="C135" s="35" t="s">
        <v>6</v>
      </c>
      <c r="D135" s="35">
        <v>2.75</v>
      </c>
      <c r="E135" s="35">
        <v>1.48</v>
      </c>
      <c r="F135" t="s">
        <v>185</v>
      </c>
      <c r="G135" s="12">
        <f t="shared" si="12"/>
        <v>45179.708333333336</v>
      </c>
      <c r="H135" s="13">
        <f t="shared" ca="1" si="13"/>
        <v>1694365200.0000002</v>
      </c>
      <c r="I135">
        <f t="shared" si="14"/>
        <v>0.31203931203931201</v>
      </c>
      <c r="J135">
        <f t="shared" si="15"/>
        <v>0.66701965601965596</v>
      </c>
      <c r="L135" s="34" t="s">
        <v>82</v>
      </c>
      <c r="M135" s="35" t="s">
        <v>81</v>
      </c>
      <c r="N135" s="35">
        <v>4.7</v>
      </c>
      <c r="O135" s="35">
        <v>1.2</v>
      </c>
      <c r="Q135" s="12">
        <f t="shared" si="16"/>
        <v>45178.8125</v>
      </c>
      <c r="R135" s="13">
        <f t="shared" ca="1" si="17"/>
        <v>1694287800</v>
      </c>
    </row>
    <row r="136" spans="2:18" x14ac:dyDescent="0.25">
      <c r="B136" s="32" t="s">
        <v>13</v>
      </c>
      <c r="C136" s="33" t="s">
        <v>6</v>
      </c>
      <c r="D136" s="33">
        <v>2.95</v>
      </c>
      <c r="E136" s="33">
        <v>1.44</v>
      </c>
      <c r="F136" t="s">
        <v>185</v>
      </c>
      <c r="G136" s="12">
        <f t="shared" si="12"/>
        <v>45179.708333333336</v>
      </c>
      <c r="H136" s="13">
        <f t="shared" ca="1" si="13"/>
        <v>1694365200.0000002</v>
      </c>
      <c r="I136">
        <f t="shared" si="14"/>
        <v>0.35546139359698681</v>
      </c>
      <c r="J136">
        <f t="shared" si="15"/>
        <v>0.68873069679849341</v>
      </c>
      <c r="L136" s="32" t="s">
        <v>82</v>
      </c>
      <c r="M136" s="33" t="s">
        <v>81</v>
      </c>
      <c r="N136" s="33">
        <v>4.7</v>
      </c>
      <c r="O136" s="33">
        <v>1.2</v>
      </c>
      <c r="Q136" s="12">
        <f t="shared" si="16"/>
        <v>45178.8125</v>
      </c>
      <c r="R136" s="13">
        <f t="shared" ca="1" si="17"/>
        <v>1694287800</v>
      </c>
    </row>
    <row r="137" spans="2:18" x14ac:dyDescent="0.25">
      <c r="B137" s="34" t="s">
        <v>13</v>
      </c>
      <c r="C137" s="35" t="s">
        <v>6</v>
      </c>
      <c r="D137" s="35">
        <v>2.95</v>
      </c>
      <c r="E137" s="35">
        <v>1.43</v>
      </c>
      <c r="F137" t="s">
        <v>185</v>
      </c>
      <c r="G137" s="12">
        <f t="shared" si="12"/>
        <v>45179.708333333336</v>
      </c>
      <c r="H137" s="13">
        <f t="shared" ca="1" si="13"/>
        <v>1694365200.0000002</v>
      </c>
      <c r="I137">
        <f t="shared" si="14"/>
        <v>0.36031764845324177</v>
      </c>
      <c r="J137">
        <f t="shared" si="15"/>
        <v>0.69115882422662089</v>
      </c>
      <c r="L137" s="34" t="s">
        <v>82</v>
      </c>
      <c r="M137" s="35" t="s">
        <v>81</v>
      </c>
      <c r="N137" s="35">
        <v>4.7</v>
      </c>
      <c r="O137" s="35">
        <v>1.2</v>
      </c>
      <c r="Q137" s="12">
        <f t="shared" si="16"/>
        <v>45178.8125</v>
      </c>
      <c r="R137" s="13">
        <f t="shared" ca="1" si="17"/>
        <v>1694287800</v>
      </c>
    </row>
    <row r="138" spans="2:18" x14ac:dyDescent="0.25">
      <c r="B138" s="32" t="s">
        <v>13</v>
      </c>
      <c r="C138" s="33" t="s">
        <v>6</v>
      </c>
      <c r="D138" s="33">
        <v>2.93</v>
      </c>
      <c r="E138" s="33">
        <v>1.45</v>
      </c>
      <c r="F138" t="s">
        <v>185</v>
      </c>
      <c r="G138" s="12">
        <f t="shared" si="12"/>
        <v>45179.708333333336</v>
      </c>
      <c r="H138" s="13">
        <f t="shared" ca="1" si="13"/>
        <v>1694365200.0000002</v>
      </c>
      <c r="I138">
        <f t="shared" si="14"/>
        <v>0.34835824408614813</v>
      </c>
      <c r="J138">
        <f t="shared" si="15"/>
        <v>0.68517912204307407</v>
      </c>
      <c r="L138" s="34" t="s">
        <v>82</v>
      </c>
      <c r="M138" s="35" t="s">
        <v>81</v>
      </c>
      <c r="N138" s="35">
        <v>4.8</v>
      </c>
      <c r="O138" s="35">
        <v>1.2</v>
      </c>
      <c r="Q138" s="12">
        <f t="shared" si="16"/>
        <v>45178.8125</v>
      </c>
      <c r="R138" s="13">
        <f t="shared" ca="1" si="17"/>
        <v>1694287800</v>
      </c>
    </row>
    <row r="139" spans="2:18" x14ac:dyDescent="0.25">
      <c r="B139" s="34" t="s">
        <v>13</v>
      </c>
      <c r="C139" s="35" t="s">
        <v>6</v>
      </c>
      <c r="D139" s="35">
        <v>2.8</v>
      </c>
      <c r="E139" s="35">
        <v>1.45</v>
      </c>
      <c r="F139" t="s">
        <v>185</v>
      </c>
      <c r="G139" s="12">
        <f t="shared" si="12"/>
        <v>45179.708333333336</v>
      </c>
      <c r="H139" s="13">
        <f t="shared" ca="1" si="13"/>
        <v>1694365200.0000002</v>
      </c>
      <c r="I139">
        <f t="shared" si="14"/>
        <v>0.332512315270936</v>
      </c>
      <c r="J139">
        <f t="shared" si="15"/>
        <v>0.67725615763546798</v>
      </c>
      <c r="L139" s="34" t="s">
        <v>82</v>
      </c>
      <c r="M139" s="35" t="s">
        <v>81</v>
      </c>
      <c r="N139" s="35">
        <v>4.95</v>
      </c>
      <c r="O139" s="35">
        <v>1.2</v>
      </c>
      <c r="Q139" s="12">
        <f t="shared" si="16"/>
        <v>45178.8125</v>
      </c>
      <c r="R139" s="13">
        <f t="shared" ca="1" si="17"/>
        <v>1694287800</v>
      </c>
    </row>
    <row r="140" spans="2:18" x14ac:dyDescent="0.25">
      <c r="B140" s="32" t="s">
        <v>13</v>
      </c>
      <c r="C140" s="33" t="s">
        <v>6</v>
      </c>
      <c r="D140" s="33">
        <v>2.9</v>
      </c>
      <c r="E140" s="33">
        <v>1.43</v>
      </c>
      <c r="F140" t="s">
        <v>185</v>
      </c>
      <c r="G140" s="12">
        <f t="shared" si="12"/>
        <v>45179.708333333336</v>
      </c>
      <c r="H140" s="13">
        <f t="shared" ca="1" si="13"/>
        <v>1694365200.0000002</v>
      </c>
      <c r="I140">
        <f t="shared" si="14"/>
        <v>0.35447311309380281</v>
      </c>
      <c r="J140">
        <f t="shared" si="15"/>
        <v>0.68823655654690141</v>
      </c>
      <c r="L140" s="32" t="s">
        <v>82</v>
      </c>
      <c r="M140" s="33" t="s">
        <v>81</v>
      </c>
      <c r="N140" s="33">
        <v>4.95</v>
      </c>
      <c r="O140" s="33">
        <v>1.2</v>
      </c>
      <c r="Q140" s="12">
        <f t="shared" si="16"/>
        <v>45178.8125</v>
      </c>
      <c r="R140" s="13">
        <f t="shared" ca="1" si="17"/>
        <v>1694287800</v>
      </c>
    </row>
    <row r="141" spans="2:18" x14ac:dyDescent="0.25">
      <c r="B141" s="34" t="s">
        <v>13</v>
      </c>
      <c r="C141" s="35" t="s">
        <v>6</v>
      </c>
      <c r="D141" s="35">
        <v>2.93</v>
      </c>
      <c r="E141" s="35">
        <v>1.45</v>
      </c>
      <c r="F141" t="s">
        <v>185</v>
      </c>
      <c r="G141" s="12">
        <f t="shared" si="12"/>
        <v>45179.708333333336</v>
      </c>
      <c r="H141" s="13">
        <f t="shared" ca="1" si="13"/>
        <v>1694365200.0000002</v>
      </c>
      <c r="I141">
        <f t="shared" si="14"/>
        <v>0.34835824408614813</v>
      </c>
      <c r="J141">
        <f t="shared" si="15"/>
        <v>0.68517912204307407</v>
      </c>
      <c r="L141" s="34" t="s">
        <v>82</v>
      </c>
      <c r="M141" s="35" t="s">
        <v>81</v>
      </c>
      <c r="N141" s="35">
        <v>4.5999999999999996</v>
      </c>
      <c r="O141" s="35">
        <v>1.21</v>
      </c>
      <c r="Q141" s="12">
        <f t="shared" si="16"/>
        <v>45178.8125</v>
      </c>
      <c r="R141" s="13">
        <f t="shared" ca="1" si="17"/>
        <v>1694287800</v>
      </c>
    </row>
    <row r="142" spans="2:18" x14ac:dyDescent="0.25">
      <c r="B142" s="32" t="s">
        <v>13</v>
      </c>
      <c r="C142" s="33" t="s">
        <v>6</v>
      </c>
      <c r="D142" s="33">
        <v>2.95</v>
      </c>
      <c r="E142" s="33">
        <v>1.43</v>
      </c>
      <c r="F142" t="s">
        <v>185</v>
      </c>
      <c r="G142" s="12">
        <f t="shared" si="12"/>
        <v>45179.708333333336</v>
      </c>
      <c r="H142" s="13">
        <f t="shared" ca="1" si="13"/>
        <v>1694365200.0000002</v>
      </c>
      <c r="I142">
        <f t="shared" si="14"/>
        <v>0.36031764845324177</v>
      </c>
      <c r="J142">
        <f t="shared" si="15"/>
        <v>0.69115882422662089</v>
      </c>
      <c r="L142" s="32" t="s">
        <v>82</v>
      </c>
      <c r="M142" s="33" t="s">
        <v>81</v>
      </c>
      <c r="N142" s="33">
        <v>4.7</v>
      </c>
      <c r="O142" s="33">
        <v>1.21</v>
      </c>
      <c r="Q142" s="12">
        <f t="shared" si="16"/>
        <v>45178.8125</v>
      </c>
      <c r="R142" s="13">
        <f t="shared" ca="1" si="17"/>
        <v>1694287800</v>
      </c>
    </row>
    <row r="143" spans="2:18" x14ac:dyDescent="0.25">
      <c r="B143" s="34" t="s">
        <v>13</v>
      </c>
      <c r="C143" s="35" t="s">
        <v>6</v>
      </c>
      <c r="D143" s="35">
        <v>2.85</v>
      </c>
      <c r="E143" s="35">
        <v>1.44</v>
      </c>
      <c r="F143" t="s">
        <v>185</v>
      </c>
      <c r="G143" s="12">
        <f t="shared" si="12"/>
        <v>45179.708333333336</v>
      </c>
      <c r="H143" s="13">
        <f t="shared" ca="1" si="13"/>
        <v>1694365200.0000002</v>
      </c>
      <c r="I143">
        <f t="shared" si="14"/>
        <v>0.3435672514619883</v>
      </c>
      <c r="J143">
        <f t="shared" si="15"/>
        <v>0.68278362573099416</v>
      </c>
      <c r="L143" s="32" t="s">
        <v>82</v>
      </c>
      <c r="M143" s="33" t="s">
        <v>81</v>
      </c>
      <c r="N143" s="33">
        <v>4.4000000000000004</v>
      </c>
      <c r="O143" s="33">
        <v>1.22</v>
      </c>
      <c r="Q143" s="12">
        <f t="shared" si="16"/>
        <v>45178.8125</v>
      </c>
      <c r="R143" s="13">
        <f t="shared" ca="1" si="17"/>
        <v>1694287800</v>
      </c>
    </row>
    <row r="144" spans="2:18" x14ac:dyDescent="0.25">
      <c r="B144" s="32" t="s">
        <v>13</v>
      </c>
      <c r="C144" s="33" t="s">
        <v>6</v>
      </c>
      <c r="D144" s="33">
        <v>2.85</v>
      </c>
      <c r="E144" s="33">
        <v>1.44</v>
      </c>
      <c r="F144" t="s">
        <v>185</v>
      </c>
      <c r="G144" s="12">
        <f t="shared" si="12"/>
        <v>45179.708333333336</v>
      </c>
      <c r="H144" s="13">
        <f t="shared" ca="1" si="13"/>
        <v>1694365200.0000002</v>
      </c>
      <c r="I144">
        <f t="shared" si="14"/>
        <v>0.3435672514619883</v>
      </c>
      <c r="J144">
        <f t="shared" si="15"/>
        <v>0.68278362573099416</v>
      </c>
      <c r="L144" s="32" t="s">
        <v>82</v>
      </c>
      <c r="M144" s="33" t="s">
        <v>81</v>
      </c>
      <c r="N144" s="33">
        <v>4.5</v>
      </c>
      <c r="O144" s="33">
        <v>1.22</v>
      </c>
      <c r="Q144" s="12">
        <f t="shared" si="16"/>
        <v>45178.8125</v>
      </c>
      <c r="R144" s="13">
        <f t="shared" ca="1" si="17"/>
        <v>1694287800</v>
      </c>
    </row>
    <row r="145" spans="2:18" x14ac:dyDescent="0.25">
      <c r="B145" s="34" t="s">
        <v>13</v>
      </c>
      <c r="C145" s="35" t="s">
        <v>6</v>
      </c>
      <c r="D145" s="35">
        <v>2.9</v>
      </c>
      <c r="E145" s="35">
        <v>1.45</v>
      </c>
      <c r="F145" t="s">
        <v>185</v>
      </c>
      <c r="G145" s="12">
        <f t="shared" si="12"/>
        <v>45179.708333333336</v>
      </c>
      <c r="H145" s="13">
        <f t="shared" ca="1" si="13"/>
        <v>1694365200.0000002</v>
      </c>
      <c r="I145">
        <f t="shared" si="14"/>
        <v>0.34482758620689657</v>
      </c>
      <c r="J145">
        <f t="shared" si="15"/>
        <v>0.6834137931034483</v>
      </c>
      <c r="L145" s="32" t="s">
        <v>77</v>
      </c>
      <c r="M145" s="33" t="s">
        <v>81</v>
      </c>
      <c r="N145" s="33">
        <v>2.6</v>
      </c>
      <c r="O145" s="33">
        <v>1.5</v>
      </c>
      <c r="Q145" s="12">
        <f t="shared" si="16"/>
        <v>45178.8125</v>
      </c>
      <c r="R145" s="13">
        <f t="shared" ca="1" si="17"/>
        <v>1694287800</v>
      </c>
    </row>
    <row r="146" spans="2:18" x14ac:dyDescent="0.25">
      <c r="B146" s="32" t="s">
        <v>13</v>
      </c>
      <c r="C146" s="33" t="s">
        <v>6</v>
      </c>
      <c r="D146" s="33">
        <v>2.88</v>
      </c>
      <c r="E146" s="33">
        <v>1.44</v>
      </c>
      <c r="F146" t="s">
        <v>185</v>
      </c>
      <c r="G146" s="12">
        <f t="shared" si="12"/>
        <v>45179.708333333336</v>
      </c>
      <c r="H146" s="13">
        <f t="shared" ca="1" si="13"/>
        <v>1694365200.0000002</v>
      </c>
      <c r="I146">
        <f t="shared" si="14"/>
        <v>0.34722222222222221</v>
      </c>
      <c r="J146">
        <f t="shared" si="15"/>
        <v>0.68461111111111106</v>
      </c>
      <c r="L146" s="34" t="s">
        <v>77</v>
      </c>
      <c r="M146" s="35" t="s">
        <v>81</v>
      </c>
      <c r="N146" s="35">
        <v>2.6</v>
      </c>
      <c r="O146" s="35">
        <v>1.5</v>
      </c>
      <c r="Q146" s="12">
        <f t="shared" si="16"/>
        <v>45178.8125</v>
      </c>
      <c r="R146" s="13">
        <f t="shared" ca="1" si="17"/>
        <v>1694287800</v>
      </c>
    </row>
    <row r="147" spans="2:18" x14ac:dyDescent="0.25">
      <c r="B147" s="34" t="s">
        <v>13</v>
      </c>
      <c r="C147" s="35" t="s">
        <v>6</v>
      </c>
      <c r="D147" s="35">
        <v>2.9</v>
      </c>
      <c r="E147" s="35">
        <v>1.43</v>
      </c>
      <c r="F147" t="s">
        <v>185</v>
      </c>
      <c r="G147" s="12">
        <f t="shared" si="12"/>
        <v>45179.708333333336</v>
      </c>
      <c r="H147" s="13">
        <f t="shared" ca="1" si="13"/>
        <v>1694365200.0000002</v>
      </c>
      <c r="I147">
        <f t="shared" si="14"/>
        <v>0.35447311309380281</v>
      </c>
      <c r="J147">
        <f t="shared" si="15"/>
        <v>0.68823655654690141</v>
      </c>
      <c r="L147" s="34" t="s">
        <v>77</v>
      </c>
      <c r="M147" s="35" t="s">
        <v>81</v>
      </c>
      <c r="N147" s="35">
        <v>2.58</v>
      </c>
      <c r="O147" s="35">
        <v>1.53</v>
      </c>
      <c r="Q147" s="12">
        <f t="shared" si="16"/>
        <v>45178.8125</v>
      </c>
      <c r="R147" s="13">
        <f t="shared" ca="1" si="17"/>
        <v>1694287800</v>
      </c>
    </row>
    <row r="148" spans="2:18" x14ac:dyDescent="0.25">
      <c r="B148" s="32" t="s">
        <v>14</v>
      </c>
      <c r="C148" s="33" t="s">
        <v>15</v>
      </c>
      <c r="D148" s="33">
        <v>2.68</v>
      </c>
      <c r="E148" s="33">
        <v>1.5</v>
      </c>
      <c r="F148" t="s">
        <v>185</v>
      </c>
      <c r="G148" s="12">
        <f t="shared" si="12"/>
        <v>45179.850694444445</v>
      </c>
      <c r="H148" s="13">
        <f t="shared" ca="1" si="13"/>
        <v>1694377500</v>
      </c>
      <c r="I148">
        <f t="shared" si="14"/>
        <v>0.29353233830845771</v>
      </c>
      <c r="J148">
        <f t="shared" si="15"/>
        <v>0.65776616915422892</v>
      </c>
      <c r="L148" s="34" t="s">
        <v>77</v>
      </c>
      <c r="M148" s="35" t="s">
        <v>81</v>
      </c>
      <c r="N148" s="35">
        <v>2.6</v>
      </c>
      <c r="O148" s="35">
        <v>1.53</v>
      </c>
      <c r="Q148" s="12">
        <f t="shared" si="16"/>
        <v>45178.8125</v>
      </c>
      <c r="R148" s="13">
        <f t="shared" ca="1" si="17"/>
        <v>1694287800</v>
      </c>
    </row>
    <row r="149" spans="2:18" x14ac:dyDescent="0.25">
      <c r="B149" s="34" t="s">
        <v>14</v>
      </c>
      <c r="C149" s="35" t="s">
        <v>15</v>
      </c>
      <c r="D149" s="35">
        <v>2.58</v>
      </c>
      <c r="E149" s="35">
        <v>1.53</v>
      </c>
      <c r="F149" t="s">
        <v>185</v>
      </c>
      <c r="G149" s="12">
        <f t="shared" si="12"/>
        <v>45179.850694444445</v>
      </c>
      <c r="H149" s="13">
        <f t="shared" ca="1" si="13"/>
        <v>1694377500</v>
      </c>
      <c r="I149">
        <f t="shared" si="14"/>
        <v>0.26599787201702391</v>
      </c>
      <c r="J149">
        <f t="shared" si="15"/>
        <v>0.64399893600851199</v>
      </c>
      <c r="L149" s="32" t="s">
        <v>77</v>
      </c>
      <c r="M149" s="33" t="s">
        <v>81</v>
      </c>
      <c r="N149" s="33">
        <v>2.6</v>
      </c>
      <c r="O149" s="33">
        <v>1.53</v>
      </c>
      <c r="Q149" s="12">
        <f t="shared" si="16"/>
        <v>45178.8125</v>
      </c>
      <c r="R149" s="13">
        <f t="shared" ca="1" si="17"/>
        <v>1694287800</v>
      </c>
    </row>
    <row r="150" spans="2:18" x14ac:dyDescent="0.25">
      <c r="B150" s="32" t="s">
        <v>14</v>
      </c>
      <c r="C150" s="33" t="s">
        <v>15</v>
      </c>
      <c r="D150" s="33">
        <v>2.62</v>
      </c>
      <c r="E150" s="33">
        <v>1.5</v>
      </c>
      <c r="F150" t="s">
        <v>185</v>
      </c>
      <c r="G150" s="12">
        <f t="shared" si="12"/>
        <v>45179.850694444445</v>
      </c>
      <c r="H150" s="13">
        <f t="shared" ca="1" si="13"/>
        <v>1694377500</v>
      </c>
      <c r="I150">
        <f t="shared" si="14"/>
        <v>0.28498727735368956</v>
      </c>
      <c r="J150">
        <f t="shared" si="15"/>
        <v>0.65349363867684485</v>
      </c>
      <c r="L150" s="32" t="s">
        <v>77</v>
      </c>
      <c r="M150" s="33" t="s">
        <v>81</v>
      </c>
      <c r="N150" s="33">
        <v>2.63</v>
      </c>
      <c r="O150" s="33">
        <v>1.53</v>
      </c>
      <c r="Q150" s="12">
        <f t="shared" si="16"/>
        <v>45178.8125</v>
      </c>
      <c r="R150" s="13">
        <f t="shared" ca="1" si="17"/>
        <v>1694287800</v>
      </c>
    </row>
    <row r="151" spans="2:18" x14ac:dyDescent="0.25">
      <c r="B151" s="34" t="s">
        <v>14</v>
      </c>
      <c r="C151" s="35" t="s">
        <v>15</v>
      </c>
      <c r="D151" s="35">
        <v>2.65</v>
      </c>
      <c r="E151" s="35">
        <v>1.5</v>
      </c>
      <c r="F151" t="s">
        <v>185</v>
      </c>
      <c r="G151" s="12">
        <f t="shared" si="12"/>
        <v>45179.850694444445</v>
      </c>
      <c r="H151" s="13">
        <f t="shared" ca="1" si="13"/>
        <v>1694377500</v>
      </c>
      <c r="I151">
        <f t="shared" si="14"/>
        <v>0.28930817610062887</v>
      </c>
      <c r="J151">
        <f t="shared" si="15"/>
        <v>0.65565408805031444</v>
      </c>
      <c r="L151" s="34" t="s">
        <v>77</v>
      </c>
      <c r="M151" s="35" t="s">
        <v>81</v>
      </c>
      <c r="N151" s="35">
        <v>2.5</v>
      </c>
      <c r="O151" s="35">
        <v>1.54</v>
      </c>
      <c r="Q151" s="12">
        <f t="shared" si="16"/>
        <v>45178.8125</v>
      </c>
      <c r="R151" s="13">
        <f t="shared" ca="1" si="17"/>
        <v>1694287800</v>
      </c>
    </row>
    <row r="152" spans="2:18" x14ac:dyDescent="0.25">
      <c r="B152" s="32" t="s">
        <v>14</v>
      </c>
      <c r="C152" s="33" t="s">
        <v>15</v>
      </c>
      <c r="D152" s="33">
        <v>2.65</v>
      </c>
      <c r="E152" s="33">
        <v>1.53</v>
      </c>
      <c r="F152" t="s">
        <v>185</v>
      </c>
      <c r="G152" s="12">
        <f t="shared" si="12"/>
        <v>45179.850694444445</v>
      </c>
      <c r="H152" s="13">
        <f t="shared" ca="1" si="13"/>
        <v>1694377500</v>
      </c>
      <c r="I152">
        <f t="shared" si="14"/>
        <v>0.27623628067579231</v>
      </c>
      <c r="J152">
        <f t="shared" si="15"/>
        <v>0.64911814033789617</v>
      </c>
      <c r="L152" s="32" t="s">
        <v>77</v>
      </c>
      <c r="M152" s="33" t="s">
        <v>81</v>
      </c>
      <c r="N152" s="33">
        <v>2.5</v>
      </c>
      <c r="O152" s="33">
        <v>1.54</v>
      </c>
      <c r="Q152" s="12">
        <f t="shared" si="16"/>
        <v>45178.8125</v>
      </c>
      <c r="R152" s="13">
        <f t="shared" ca="1" si="17"/>
        <v>1694287800</v>
      </c>
    </row>
    <row r="153" spans="2:18" x14ac:dyDescent="0.25">
      <c r="B153" s="34" t="s">
        <v>14</v>
      </c>
      <c r="C153" s="35" t="s">
        <v>15</v>
      </c>
      <c r="D153" s="35">
        <v>2.65</v>
      </c>
      <c r="E153" s="35">
        <v>1.51</v>
      </c>
      <c r="F153" t="s">
        <v>185</v>
      </c>
      <c r="G153" s="12">
        <f t="shared" si="12"/>
        <v>45179.850694444445</v>
      </c>
      <c r="H153" s="13">
        <f t="shared" ca="1" si="13"/>
        <v>1694377500</v>
      </c>
      <c r="I153">
        <f t="shared" si="14"/>
        <v>0.28489316506310136</v>
      </c>
      <c r="J153">
        <f t="shared" si="15"/>
        <v>0.65344658253155075</v>
      </c>
      <c r="L153" s="34" t="s">
        <v>77</v>
      </c>
      <c r="M153" s="35" t="s">
        <v>81</v>
      </c>
      <c r="N153" s="35">
        <v>2.52</v>
      </c>
      <c r="O153" s="35">
        <v>1.54</v>
      </c>
      <c r="Q153" s="12">
        <f t="shared" si="16"/>
        <v>45178.8125</v>
      </c>
      <c r="R153" s="13">
        <f t="shared" ca="1" si="17"/>
        <v>1694287800</v>
      </c>
    </row>
    <row r="154" spans="2:18" x14ac:dyDescent="0.25">
      <c r="B154" s="32" t="s">
        <v>14</v>
      </c>
      <c r="C154" s="33" t="s">
        <v>15</v>
      </c>
      <c r="D154" s="33">
        <v>2.65</v>
      </c>
      <c r="E154" s="33">
        <v>1.53</v>
      </c>
      <c r="F154" t="s">
        <v>185</v>
      </c>
      <c r="G154" s="12">
        <f t="shared" si="12"/>
        <v>45179.850694444445</v>
      </c>
      <c r="H154" s="13">
        <f t="shared" ca="1" si="13"/>
        <v>1694377500</v>
      </c>
      <c r="I154">
        <f t="shared" si="14"/>
        <v>0.27623628067579231</v>
      </c>
      <c r="J154">
        <f t="shared" si="15"/>
        <v>0.64911814033789617</v>
      </c>
      <c r="L154" s="32" t="s">
        <v>77</v>
      </c>
      <c r="M154" s="33" t="s">
        <v>81</v>
      </c>
      <c r="N154" s="33">
        <v>2.54</v>
      </c>
      <c r="O154" s="33">
        <v>1.54</v>
      </c>
      <c r="Q154" s="12">
        <f t="shared" si="16"/>
        <v>45178.8125</v>
      </c>
      <c r="R154" s="13">
        <f t="shared" ca="1" si="17"/>
        <v>1694287800</v>
      </c>
    </row>
    <row r="155" spans="2:18" x14ac:dyDescent="0.25">
      <c r="B155" s="34" t="s">
        <v>14</v>
      </c>
      <c r="C155" s="35" t="s">
        <v>15</v>
      </c>
      <c r="D155" s="35">
        <v>2.5499999999999998</v>
      </c>
      <c r="E155" s="35">
        <v>1.54</v>
      </c>
      <c r="F155" t="s">
        <v>185</v>
      </c>
      <c r="G155" s="12">
        <f t="shared" si="12"/>
        <v>45179.850694444445</v>
      </c>
      <c r="H155" s="13">
        <f t="shared" ca="1" si="13"/>
        <v>1694377500</v>
      </c>
      <c r="I155">
        <f t="shared" si="14"/>
        <v>0.25719378660555126</v>
      </c>
      <c r="J155">
        <f t="shared" si="15"/>
        <v>0.63959689330277558</v>
      </c>
      <c r="L155" s="34" t="s">
        <v>77</v>
      </c>
      <c r="M155" s="35" t="s">
        <v>81</v>
      </c>
      <c r="N155" s="35">
        <v>2.6</v>
      </c>
      <c r="O155" s="35">
        <v>1.54</v>
      </c>
      <c r="Q155" s="12">
        <f t="shared" si="16"/>
        <v>45178.8125</v>
      </c>
      <c r="R155" s="13">
        <f t="shared" ca="1" si="17"/>
        <v>1694287800</v>
      </c>
    </row>
    <row r="156" spans="2:18" x14ac:dyDescent="0.25">
      <c r="B156" s="32" t="s">
        <v>14</v>
      </c>
      <c r="C156" s="33" t="s">
        <v>15</v>
      </c>
      <c r="D156" s="33">
        <v>2.6</v>
      </c>
      <c r="E156" s="33">
        <v>1.51</v>
      </c>
      <c r="F156" t="s">
        <v>185</v>
      </c>
      <c r="G156" s="12">
        <f t="shared" si="12"/>
        <v>45179.850694444445</v>
      </c>
      <c r="H156" s="13">
        <f t="shared" ca="1" si="13"/>
        <v>1694377500</v>
      </c>
      <c r="I156">
        <f t="shared" si="14"/>
        <v>0.27763627101375454</v>
      </c>
      <c r="J156">
        <f t="shared" si="15"/>
        <v>0.64981813550687728</v>
      </c>
      <c r="L156" s="32" t="s">
        <v>77</v>
      </c>
      <c r="M156" s="33" t="s">
        <v>81</v>
      </c>
      <c r="N156" s="33">
        <v>2.52</v>
      </c>
      <c r="O156" s="33">
        <v>1.56</v>
      </c>
      <c r="Q156" s="12">
        <f t="shared" si="16"/>
        <v>45178.8125</v>
      </c>
      <c r="R156" s="13">
        <f t="shared" ca="1" si="17"/>
        <v>1694287800</v>
      </c>
    </row>
    <row r="157" spans="2:18" x14ac:dyDescent="0.25">
      <c r="B157" s="34" t="s">
        <v>14</v>
      </c>
      <c r="C157" s="35" t="s">
        <v>15</v>
      </c>
      <c r="D157" s="35">
        <v>2.65</v>
      </c>
      <c r="E157" s="35">
        <v>1.53</v>
      </c>
      <c r="F157" t="s">
        <v>185</v>
      </c>
      <c r="G157" s="12">
        <f t="shared" si="12"/>
        <v>45179.850694444445</v>
      </c>
      <c r="H157" s="13">
        <f t="shared" ca="1" si="13"/>
        <v>1694377500</v>
      </c>
      <c r="I157">
        <f t="shared" si="14"/>
        <v>0.27623628067579231</v>
      </c>
      <c r="J157">
        <f t="shared" si="15"/>
        <v>0.64911814033789617</v>
      </c>
      <c r="L157" s="32" t="s">
        <v>77</v>
      </c>
      <c r="M157" s="33" t="s">
        <v>81</v>
      </c>
      <c r="N157" s="33">
        <v>2.57</v>
      </c>
      <c r="O157" s="33">
        <v>1.56</v>
      </c>
      <c r="Q157" s="12">
        <f t="shared" si="16"/>
        <v>45178.8125</v>
      </c>
      <c r="R157" s="13">
        <f t="shared" ca="1" si="17"/>
        <v>1694287800</v>
      </c>
    </row>
    <row r="158" spans="2:18" x14ac:dyDescent="0.25">
      <c r="B158" s="32" t="s">
        <v>14</v>
      </c>
      <c r="C158" s="33" t="s">
        <v>15</v>
      </c>
      <c r="D158" s="33">
        <v>2.65</v>
      </c>
      <c r="E158" s="33">
        <v>1.51</v>
      </c>
      <c r="F158" t="s">
        <v>185</v>
      </c>
      <c r="G158" s="12">
        <f t="shared" si="12"/>
        <v>45179.850694444445</v>
      </c>
      <c r="H158" s="13">
        <f t="shared" ca="1" si="13"/>
        <v>1694377500</v>
      </c>
      <c r="I158">
        <f t="shared" si="14"/>
        <v>0.28489316506310136</v>
      </c>
      <c r="J158">
        <f t="shared" si="15"/>
        <v>0.65344658253155075</v>
      </c>
      <c r="L158" s="34" t="s">
        <v>77</v>
      </c>
      <c r="M158" s="35" t="s">
        <v>81</v>
      </c>
      <c r="N158" s="35">
        <v>2.57</v>
      </c>
      <c r="O158" s="35">
        <v>1.56</v>
      </c>
      <c r="Q158" s="12">
        <f t="shared" si="16"/>
        <v>45178.8125</v>
      </c>
      <c r="R158" s="13">
        <f t="shared" ca="1" si="17"/>
        <v>1694287800</v>
      </c>
    </row>
    <row r="159" spans="2:18" x14ac:dyDescent="0.25">
      <c r="B159" s="34" t="s">
        <v>14</v>
      </c>
      <c r="C159" s="35" t="s">
        <v>15</v>
      </c>
      <c r="D159" s="35">
        <v>2.5499999999999998</v>
      </c>
      <c r="E159" s="35">
        <v>1.53</v>
      </c>
      <c r="F159" t="s">
        <v>185</v>
      </c>
      <c r="G159" s="12">
        <f t="shared" si="12"/>
        <v>45179.850694444445</v>
      </c>
      <c r="H159" s="13">
        <f t="shared" ca="1" si="13"/>
        <v>1694377500</v>
      </c>
      <c r="I159">
        <f t="shared" si="14"/>
        <v>0.26143790849673199</v>
      </c>
      <c r="J159">
        <f t="shared" si="15"/>
        <v>0.641718954248366</v>
      </c>
      <c r="L159" s="34" t="s">
        <v>273</v>
      </c>
      <c r="M159" s="35" t="s">
        <v>81</v>
      </c>
      <c r="N159" s="35">
        <v>2.1</v>
      </c>
      <c r="O159" s="35">
        <v>1.77</v>
      </c>
      <c r="Q159" s="12">
        <f t="shared" si="16"/>
        <v>45178.8125</v>
      </c>
      <c r="R159" s="13">
        <f t="shared" ca="1" si="17"/>
        <v>1694287800</v>
      </c>
    </row>
    <row r="160" spans="2:18" x14ac:dyDescent="0.25">
      <c r="B160" s="32" t="s">
        <v>14</v>
      </c>
      <c r="C160" s="33" t="s">
        <v>15</v>
      </c>
      <c r="D160" s="33">
        <v>2.64</v>
      </c>
      <c r="E160" s="33">
        <v>1.51</v>
      </c>
      <c r="F160" t="s">
        <v>185</v>
      </c>
      <c r="G160" s="12">
        <f t="shared" si="12"/>
        <v>45179.850694444445</v>
      </c>
      <c r="H160" s="13">
        <f t="shared" ca="1" si="13"/>
        <v>1694377500</v>
      </c>
      <c r="I160">
        <f t="shared" si="14"/>
        <v>0.28346377684126034</v>
      </c>
      <c r="J160">
        <f t="shared" si="15"/>
        <v>0.65273188842063012</v>
      </c>
      <c r="L160" s="34" t="s">
        <v>273</v>
      </c>
      <c r="M160" s="35" t="s">
        <v>81</v>
      </c>
      <c r="N160" s="35">
        <v>1.99</v>
      </c>
      <c r="O160" s="35">
        <v>1.83</v>
      </c>
      <c r="Q160" s="12">
        <f t="shared" si="16"/>
        <v>45178.8125</v>
      </c>
      <c r="R160" s="13">
        <f t="shared" ca="1" si="17"/>
        <v>1694287800</v>
      </c>
    </row>
    <row r="161" spans="2:18" x14ac:dyDescent="0.25">
      <c r="B161" s="34" t="s">
        <v>14</v>
      </c>
      <c r="C161" s="35" t="s">
        <v>15</v>
      </c>
      <c r="D161" s="35">
        <v>2.7</v>
      </c>
      <c r="E161" s="35">
        <v>1.5</v>
      </c>
      <c r="F161" t="s">
        <v>185</v>
      </c>
      <c r="G161" s="12">
        <f t="shared" si="12"/>
        <v>45179.850694444445</v>
      </c>
      <c r="H161" s="13">
        <f t="shared" ca="1" si="13"/>
        <v>1694377500</v>
      </c>
      <c r="I161">
        <f t="shared" si="14"/>
        <v>0.29629629629629628</v>
      </c>
      <c r="J161">
        <f t="shared" si="15"/>
        <v>0.65914814814814815</v>
      </c>
      <c r="L161" s="32" t="s">
        <v>273</v>
      </c>
      <c r="M161" s="33" t="s">
        <v>81</v>
      </c>
      <c r="N161" s="33">
        <v>2</v>
      </c>
      <c r="O161" s="33">
        <v>1.83</v>
      </c>
      <c r="Q161" s="12">
        <f t="shared" si="16"/>
        <v>45178.8125</v>
      </c>
      <c r="R161" s="13">
        <f t="shared" ca="1" si="17"/>
        <v>1694287800</v>
      </c>
    </row>
    <row r="162" spans="2:18" x14ac:dyDescent="0.25">
      <c r="B162" s="32" t="s">
        <v>14</v>
      </c>
      <c r="C162" s="33" t="s">
        <v>15</v>
      </c>
      <c r="D162" s="33">
        <v>2.68</v>
      </c>
      <c r="E162" s="33">
        <v>1.5</v>
      </c>
      <c r="F162" t="s">
        <v>185</v>
      </c>
      <c r="G162" s="12">
        <f t="shared" si="12"/>
        <v>45179.850694444445</v>
      </c>
      <c r="H162" s="13">
        <f t="shared" ca="1" si="13"/>
        <v>1694377500</v>
      </c>
      <c r="I162">
        <f t="shared" si="14"/>
        <v>0.29353233830845771</v>
      </c>
      <c r="J162">
        <f t="shared" si="15"/>
        <v>0.65776616915422892</v>
      </c>
      <c r="L162" s="32" t="s">
        <v>273</v>
      </c>
      <c r="M162" s="33" t="s">
        <v>81</v>
      </c>
      <c r="N162" s="33">
        <v>2</v>
      </c>
      <c r="O162" s="33">
        <v>1.83</v>
      </c>
      <c r="Q162" s="12">
        <f t="shared" si="16"/>
        <v>45178.8125</v>
      </c>
      <c r="R162" s="13">
        <f t="shared" ca="1" si="17"/>
        <v>1694287800</v>
      </c>
    </row>
    <row r="163" spans="2:18" x14ac:dyDescent="0.25">
      <c r="B163" s="34" t="s">
        <v>14</v>
      </c>
      <c r="C163" s="35" t="s">
        <v>15</v>
      </c>
      <c r="D163" s="35">
        <v>2.6</v>
      </c>
      <c r="E163" s="35">
        <v>1.51</v>
      </c>
      <c r="F163" t="s">
        <v>185</v>
      </c>
      <c r="G163" s="12">
        <f t="shared" si="12"/>
        <v>45179.850694444445</v>
      </c>
      <c r="H163" s="13">
        <f t="shared" ca="1" si="13"/>
        <v>1694377500</v>
      </c>
      <c r="I163">
        <f t="shared" si="14"/>
        <v>0.27763627101375454</v>
      </c>
      <c r="J163">
        <f t="shared" si="15"/>
        <v>0.64981813550687728</v>
      </c>
      <c r="L163" s="34" t="s">
        <v>273</v>
      </c>
      <c r="M163" s="35" t="s">
        <v>81</v>
      </c>
      <c r="N163" s="35">
        <v>2</v>
      </c>
      <c r="O163" s="35">
        <v>1.83</v>
      </c>
      <c r="Q163" s="12">
        <f t="shared" si="16"/>
        <v>45178.8125</v>
      </c>
      <c r="R163" s="13">
        <f t="shared" ca="1" si="17"/>
        <v>1694287800</v>
      </c>
    </row>
    <row r="164" spans="2:18" x14ac:dyDescent="0.25">
      <c r="B164" s="32" t="s">
        <v>16</v>
      </c>
      <c r="C164" s="33" t="s">
        <v>15</v>
      </c>
      <c r="D164" s="33">
        <v>1.56</v>
      </c>
      <c r="E164" s="33">
        <v>2.52</v>
      </c>
      <c r="F164" t="s">
        <v>185</v>
      </c>
      <c r="G164" s="12">
        <f t="shared" si="12"/>
        <v>45179.850694444445</v>
      </c>
      <c r="H164" s="13">
        <f t="shared" ca="1" si="13"/>
        <v>1694377500</v>
      </c>
      <c r="I164">
        <f t="shared" si="14"/>
        <v>0.24420024420024417</v>
      </c>
      <c r="J164">
        <f t="shared" si="15"/>
        <v>0.63310012210012212</v>
      </c>
      <c r="L164" s="32" t="s">
        <v>273</v>
      </c>
      <c r="M164" s="33" t="s">
        <v>81</v>
      </c>
      <c r="N164" s="33">
        <v>2</v>
      </c>
      <c r="O164" s="33">
        <v>1.83</v>
      </c>
      <c r="Q164" s="12">
        <f t="shared" si="16"/>
        <v>45178.8125</v>
      </c>
      <c r="R164" s="13">
        <f t="shared" ca="1" si="17"/>
        <v>1694287800</v>
      </c>
    </row>
    <row r="165" spans="2:18" x14ac:dyDescent="0.25">
      <c r="B165" s="34" t="s">
        <v>16</v>
      </c>
      <c r="C165" s="35" t="s">
        <v>15</v>
      </c>
      <c r="D165" s="35">
        <v>1.56</v>
      </c>
      <c r="E165" s="35">
        <v>2.52</v>
      </c>
      <c r="F165" t="s">
        <v>185</v>
      </c>
      <c r="G165" s="12">
        <f t="shared" si="12"/>
        <v>45179.850694444445</v>
      </c>
      <c r="H165" s="13">
        <f t="shared" ca="1" si="13"/>
        <v>1694377500</v>
      </c>
      <c r="I165">
        <f t="shared" si="14"/>
        <v>0.24420024420024417</v>
      </c>
      <c r="J165">
        <f t="shared" si="15"/>
        <v>0.63310012210012212</v>
      </c>
      <c r="L165" s="32" t="s">
        <v>273</v>
      </c>
      <c r="M165" s="33" t="s">
        <v>81</v>
      </c>
      <c r="N165" s="33">
        <v>2</v>
      </c>
      <c r="O165" s="33">
        <v>1.83</v>
      </c>
      <c r="Q165" s="12">
        <f t="shared" si="16"/>
        <v>45178.8125</v>
      </c>
      <c r="R165" s="13">
        <f t="shared" ca="1" si="17"/>
        <v>1694287800</v>
      </c>
    </row>
    <row r="166" spans="2:18" x14ac:dyDescent="0.25">
      <c r="B166" s="32" t="s">
        <v>16</v>
      </c>
      <c r="C166" s="33" t="s">
        <v>15</v>
      </c>
      <c r="D166" s="33">
        <v>1.51</v>
      </c>
      <c r="E166" s="33">
        <v>2.58</v>
      </c>
      <c r="F166" t="s">
        <v>185</v>
      </c>
      <c r="G166" s="12">
        <f t="shared" si="12"/>
        <v>45179.850694444445</v>
      </c>
      <c r="H166" s="13">
        <f t="shared" ca="1" si="13"/>
        <v>1694377500</v>
      </c>
      <c r="I166">
        <f t="shared" si="14"/>
        <v>0.27465475640433296</v>
      </c>
      <c r="J166">
        <f t="shared" si="15"/>
        <v>0.64832737820216646</v>
      </c>
      <c r="L166" s="32" t="s">
        <v>273</v>
      </c>
      <c r="M166" s="33" t="s">
        <v>81</v>
      </c>
      <c r="N166" s="33">
        <v>2</v>
      </c>
      <c r="O166" s="33">
        <v>1.83</v>
      </c>
      <c r="Q166" s="12">
        <f t="shared" si="16"/>
        <v>45178.8125</v>
      </c>
      <c r="R166" s="13">
        <f t="shared" ca="1" si="17"/>
        <v>1694287800</v>
      </c>
    </row>
    <row r="167" spans="2:18" x14ac:dyDescent="0.25">
      <c r="B167" s="34" t="s">
        <v>16</v>
      </c>
      <c r="C167" s="35" t="s">
        <v>15</v>
      </c>
      <c r="D167" s="35">
        <v>1.5</v>
      </c>
      <c r="E167" s="35">
        <v>2.65</v>
      </c>
      <c r="F167" t="s">
        <v>185</v>
      </c>
      <c r="G167" s="12">
        <f t="shared" si="12"/>
        <v>45179.850694444445</v>
      </c>
      <c r="H167" s="13">
        <f t="shared" ca="1" si="13"/>
        <v>1694377500</v>
      </c>
      <c r="I167">
        <f t="shared" si="14"/>
        <v>0.28930817610062887</v>
      </c>
      <c r="J167">
        <f t="shared" si="15"/>
        <v>0.65565408805031444</v>
      </c>
      <c r="L167" s="34" t="s">
        <v>273</v>
      </c>
      <c r="M167" s="35" t="s">
        <v>81</v>
      </c>
      <c r="N167" s="35">
        <v>2</v>
      </c>
      <c r="O167" s="35">
        <v>1.83</v>
      </c>
      <c r="Q167" s="12">
        <f t="shared" si="16"/>
        <v>45178.8125</v>
      </c>
      <c r="R167" s="13">
        <f t="shared" ca="1" si="17"/>
        <v>1694287800</v>
      </c>
    </row>
    <row r="168" spans="2:18" x14ac:dyDescent="0.25">
      <c r="B168" s="32" t="s">
        <v>16</v>
      </c>
      <c r="C168" s="33" t="s">
        <v>15</v>
      </c>
      <c r="D168" s="33">
        <v>1.53</v>
      </c>
      <c r="E168" s="33">
        <v>2.65</v>
      </c>
      <c r="F168" t="s">
        <v>185</v>
      </c>
      <c r="G168" s="12">
        <f t="shared" si="12"/>
        <v>45179.850694444445</v>
      </c>
      <c r="H168" s="13">
        <f t="shared" ca="1" si="13"/>
        <v>1694377500</v>
      </c>
      <c r="I168">
        <f t="shared" si="14"/>
        <v>0.27623628067579231</v>
      </c>
      <c r="J168">
        <f t="shared" si="15"/>
        <v>0.64911814033789617</v>
      </c>
      <c r="L168" s="32" t="s">
        <v>273</v>
      </c>
      <c r="M168" s="33" t="s">
        <v>81</v>
      </c>
      <c r="N168" s="33">
        <v>2</v>
      </c>
      <c r="O168" s="33">
        <v>1.83</v>
      </c>
      <c r="Q168" s="12">
        <f t="shared" si="16"/>
        <v>45178.8125</v>
      </c>
      <c r="R168" s="13">
        <f t="shared" ca="1" si="17"/>
        <v>1694287800</v>
      </c>
    </row>
    <row r="169" spans="2:18" x14ac:dyDescent="0.25">
      <c r="B169" s="34" t="s">
        <v>16</v>
      </c>
      <c r="C169" s="35" t="s">
        <v>15</v>
      </c>
      <c r="D169" s="35">
        <v>1.53</v>
      </c>
      <c r="E169" s="35">
        <v>2.63</v>
      </c>
      <c r="F169" t="s">
        <v>185</v>
      </c>
      <c r="G169" s="12">
        <f t="shared" si="12"/>
        <v>45179.850694444445</v>
      </c>
      <c r="H169" s="13">
        <f t="shared" ca="1" si="13"/>
        <v>1694377500</v>
      </c>
      <c r="I169">
        <f t="shared" si="14"/>
        <v>0.27336663435970077</v>
      </c>
      <c r="J169">
        <f t="shared" si="15"/>
        <v>0.64768331717985039</v>
      </c>
      <c r="L169" s="32" t="s">
        <v>273</v>
      </c>
      <c r="M169" s="33" t="s">
        <v>81</v>
      </c>
      <c r="N169" s="33">
        <v>2.0099999999999998</v>
      </c>
      <c r="O169" s="33">
        <v>1.83</v>
      </c>
      <c r="Q169" s="12">
        <f t="shared" si="16"/>
        <v>45178.8125</v>
      </c>
      <c r="R169" s="13">
        <f t="shared" ca="1" si="17"/>
        <v>1694287800</v>
      </c>
    </row>
    <row r="170" spans="2:18" x14ac:dyDescent="0.25">
      <c r="B170" s="32" t="s">
        <v>16</v>
      </c>
      <c r="C170" s="33" t="s">
        <v>15</v>
      </c>
      <c r="D170" s="33">
        <v>1.56</v>
      </c>
      <c r="E170" s="33">
        <v>2.6</v>
      </c>
      <c r="F170" t="s">
        <v>185</v>
      </c>
      <c r="G170" s="12">
        <f t="shared" si="12"/>
        <v>45179.850694444445</v>
      </c>
      <c r="H170" s="13">
        <f t="shared" ca="1" si="13"/>
        <v>1694377500</v>
      </c>
      <c r="I170">
        <f t="shared" si="14"/>
        <v>0.25641025641025639</v>
      </c>
      <c r="J170">
        <f t="shared" si="15"/>
        <v>0.6392051282051282</v>
      </c>
      <c r="L170" s="34" t="s">
        <v>273</v>
      </c>
      <c r="M170" s="35" t="s">
        <v>81</v>
      </c>
      <c r="N170" s="35">
        <v>2.0099999999999998</v>
      </c>
      <c r="O170" s="35">
        <v>1.83</v>
      </c>
      <c r="Q170" s="12">
        <f t="shared" si="16"/>
        <v>45178.8125</v>
      </c>
      <c r="R170" s="13">
        <f t="shared" ca="1" si="17"/>
        <v>1694287800</v>
      </c>
    </row>
    <row r="171" spans="2:18" x14ac:dyDescent="0.25">
      <c r="B171" s="34" t="s">
        <v>16</v>
      </c>
      <c r="C171" s="35" t="s">
        <v>15</v>
      </c>
      <c r="D171" s="35">
        <v>1.54</v>
      </c>
      <c r="E171" s="35">
        <v>2.5499999999999998</v>
      </c>
      <c r="F171" t="s">
        <v>185</v>
      </c>
      <c r="G171" s="12">
        <f t="shared" si="12"/>
        <v>45179.850694444445</v>
      </c>
      <c r="H171" s="13">
        <f t="shared" ca="1" si="13"/>
        <v>1694377500</v>
      </c>
      <c r="I171">
        <f t="shared" si="14"/>
        <v>0.25719378660555126</v>
      </c>
      <c r="J171">
        <f t="shared" si="15"/>
        <v>0.63959689330277558</v>
      </c>
      <c r="L171" s="34" t="s">
        <v>273</v>
      </c>
      <c r="M171" s="35" t="s">
        <v>81</v>
      </c>
      <c r="N171" s="35">
        <v>1.98</v>
      </c>
      <c r="O171" s="35">
        <v>1.85</v>
      </c>
      <c r="Q171" s="12">
        <f t="shared" si="16"/>
        <v>45178.8125</v>
      </c>
      <c r="R171" s="13">
        <f t="shared" ca="1" si="17"/>
        <v>1694287800</v>
      </c>
    </row>
    <row r="172" spans="2:18" x14ac:dyDescent="0.25">
      <c r="B172" s="32" t="s">
        <v>16</v>
      </c>
      <c r="C172" s="33" t="s">
        <v>15</v>
      </c>
      <c r="D172" s="33">
        <v>1.51</v>
      </c>
      <c r="E172" s="33">
        <v>2.6</v>
      </c>
      <c r="F172" t="s">
        <v>185</v>
      </c>
      <c r="G172" s="12">
        <f t="shared" si="12"/>
        <v>45179.850694444445</v>
      </c>
      <c r="H172" s="13">
        <f t="shared" ca="1" si="13"/>
        <v>1694377500</v>
      </c>
      <c r="I172">
        <f t="shared" si="14"/>
        <v>0.27763627101375454</v>
      </c>
      <c r="J172">
        <f t="shared" si="15"/>
        <v>0.64981813550687728</v>
      </c>
      <c r="L172" s="34" t="s">
        <v>273</v>
      </c>
      <c r="M172" s="35" t="s">
        <v>81</v>
      </c>
      <c r="N172" s="35">
        <v>2</v>
      </c>
      <c r="O172" s="35">
        <v>1.86</v>
      </c>
      <c r="Q172" s="12">
        <f t="shared" si="16"/>
        <v>45178.8125</v>
      </c>
      <c r="R172" s="13">
        <f t="shared" ca="1" si="17"/>
        <v>1694287800</v>
      </c>
    </row>
    <row r="173" spans="2:18" x14ac:dyDescent="0.25">
      <c r="B173" s="34" t="s">
        <v>16</v>
      </c>
      <c r="C173" s="35" t="s">
        <v>15</v>
      </c>
      <c r="D173" s="35">
        <v>1.56</v>
      </c>
      <c r="E173" s="35">
        <v>2.6</v>
      </c>
      <c r="F173" t="s">
        <v>185</v>
      </c>
      <c r="G173" s="12">
        <f t="shared" si="12"/>
        <v>45179.850694444445</v>
      </c>
      <c r="H173" s="13">
        <f t="shared" ca="1" si="13"/>
        <v>1694377500</v>
      </c>
      <c r="I173">
        <f t="shared" si="14"/>
        <v>0.25641025641025639</v>
      </c>
      <c r="J173">
        <f t="shared" si="15"/>
        <v>0.6392051282051282</v>
      </c>
      <c r="L173" s="32" t="s">
        <v>74</v>
      </c>
      <c r="M173" s="33" t="s">
        <v>81</v>
      </c>
      <c r="N173" s="33">
        <v>1.53</v>
      </c>
      <c r="O173" s="33">
        <v>2.5</v>
      </c>
      <c r="Q173" s="12">
        <f t="shared" si="16"/>
        <v>45178.8125</v>
      </c>
      <c r="R173" s="13">
        <f t="shared" ca="1" si="17"/>
        <v>1694287800</v>
      </c>
    </row>
    <row r="174" spans="2:18" x14ac:dyDescent="0.25">
      <c r="B174" s="32" t="s">
        <v>16</v>
      </c>
      <c r="C174" s="33" t="s">
        <v>15</v>
      </c>
      <c r="D174" s="33">
        <v>1.51</v>
      </c>
      <c r="E174" s="33">
        <v>2.65</v>
      </c>
      <c r="F174" t="s">
        <v>185</v>
      </c>
      <c r="G174" s="12">
        <f t="shared" si="12"/>
        <v>45179.850694444445</v>
      </c>
      <c r="H174" s="13">
        <f t="shared" ca="1" si="13"/>
        <v>1694377500</v>
      </c>
      <c r="I174">
        <f t="shared" si="14"/>
        <v>0.28489316506310136</v>
      </c>
      <c r="J174">
        <f t="shared" si="15"/>
        <v>0.65344658253155075</v>
      </c>
      <c r="L174" s="34" t="s">
        <v>74</v>
      </c>
      <c r="M174" s="35" t="s">
        <v>81</v>
      </c>
      <c r="N174" s="35">
        <v>1.53</v>
      </c>
      <c r="O174" s="35">
        <v>2.5</v>
      </c>
      <c r="Q174" s="12">
        <f t="shared" si="16"/>
        <v>45178.8125</v>
      </c>
      <c r="R174" s="13">
        <f t="shared" ca="1" si="17"/>
        <v>1694287800</v>
      </c>
    </row>
    <row r="175" spans="2:18" x14ac:dyDescent="0.25">
      <c r="B175" s="34" t="s">
        <v>16</v>
      </c>
      <c r="C175" s="35" t="s">
        <v>15</v>
      </c>
      <c r="D175" s="35">
        <v>1.53</v>
      </c>
      <c r="E175" s="35">
        <v>2.5499999999999998</v>
      </c>
      <c r="F175" t="s">
        <v>185</v>
      </c>
      <c r="G175" s="12">
        <f t="shared" si="12"/>
        <v>45179.850694444445</v>
      </c>
      <c r="H175" s="13">
        <f t="shared" ca="1" si="13"/>
        <v>1694377500</v>
      </c>
      <c r="I175">
        <f t="shared" si="14"/>
        <v>0.26143790849673199</v>
      </c>
      <c r="J175">
        <f t="shared" si="15"/>
        <v>0.641718954248366</v>
      </c>
      <c r="L175" s="34" t="s">
        <v>74</v>
      </c>
      <c r="M175" s="35" t="s">
        <v>81</v>
      </c>
      <c r="N175" s="35">
        <v>1.54</v>
      </c>
      <c r="O175" s="35">
        <v>2.5</v>
      </c>
      <c r="Q175" s="12">
        <f t="shared" si="16"/>
        <v>45178.8125</v>
      </c>
      <c r="R175" s="13">
        <f t="shared" ca="1" si="17"/>
        <v>1694287800</v>
      </c>
    </row>
    <row r="176" spans="2:18" x14ac:dyDescent="0.25">
      <c r="B176" s="32" t="s">
        <v>16</v>
      </c>
      <c r="C176" s="33" t="s">
        <v>15</v>
      </c>
      <c r="D176" s="33">
        <v>1.49</v>
      </c>
      <c r="E176" s="33">
        <v>2.7</v>
      </c>
      <c r="F176" t="s">
        <v>185</v>
      </c>
      <c r="G176" s="12">
        <f t="shared" si="12"/>
        <v>45179.850694444445</v>
      </c>
      <c r="H176" s="13">
        <f t="shared" ca="1" si="13"/>
        <v>1694377500</v>
      </c>
      <c r="I176">
        <f t="shared" si="14"/>
        <v>0.30077056922694512</v>
      </c>
      <c r="J176">
        <f t="shared" si="15"/>
        <v>0.66138528461347257</v>
      </c>
      <c r="L176" s="32" t="s">
        <v>74</v>
      </c>
      <c r="M176" s="33" t="s">
        <v>81</v>
      </c>
      <c r="N176" s="33">
        <v>1.54</v>
      </c>
      <c r="O176" s="33">
        <v>2.5</v>
      </c>
      <c r="Q176" s="12">
        <f t="shared" si="16"/>
        <v>45178.8125</v>
      </c>
      <c r="R176" s="13">
        <f t="shared" ca="1" si="17"/>
        <v>1694287800</v>
      </c>
    </row>
    <row r="177" spans="2:18" x14ac:dyDescent="0.25">
      <c r="B177" s="34" t="s">
        <v>16</v>
      </c>
      <c r="C177" s="35" t="s">
        <v>15</v>
      </c>
      <c r="D177" s="35">
        <v>1.53</v>
      </c>
      <c r="E177" s="35">
        <v>2.6</v>
      </c>
      <c r="F177" t="s">
        <v>185</v>
      </c>
      <c r="G177" s="12">
        <f t="shared" si="12"/>
        <v>45179.850694444445</v>
      </c>
      <c r="H177" s="13">
        <f t="shared" ca="1" si="13"/>
        <v>1694377500</v>
      </c>
      <c r="I177">
        <f t="shared" si="14"/>
        <v>0.26897938662644549</v>
      </c>
      <c r="J177">
        <f t="shared" si="15"/>
        <v>0.64548969331322281</v>
      </c>
      <c r="L177" s="34" t="s">
        <v>74</v>
      </c>
      <c r="M177" s="35" t="s">
        <v>81</v>
      </c>
      <c r="N177" s="35">
        <v>1.55</v>
      </c>
      <c r="O177" s="35">
        <v>2.5</v>
      </c>
      <c r="Q177" s="12">
        <f t="shared" si="16"/>
        <v>45178.8125</v>
      </c>
      <c r="R177" s="13">
        <f t="shared" ca="1" si="17"/>
        <v>1694287800</v>
      </c>
    </row>
    <row r="178" spans="2:18" x14ac:dyDescent="0.25">
      <c r="B178" s="32" t="s">
        <v>16</v>
      </c>
      <c r="C178" s="33" t="s">
        <v>15</v>
      </c>
      <c r="D178" s="33">
        <v>1.56</v>
      </c>
      <c r="E178" s="33">
        <v>2.52</v>
      </c>
      <c r="F178" t="s">
        <v>185</v>
      </c>
      <c r="G178" s="12">
        <f t="shared" si="12"/>
        <v>45179.850694444445</v>
      </c>
      <c r="H178" s="13">
        <f t="shared" ca="1" si="13"/>
        <v>1694377500</v>
      </c>
      <c r="I178">
        <f t="shared" si="14"/>
        <v>0.24420024420024417</v>
      </c>
      <c r="J178">
        <f t="shared" si="15"/>
        <v>0.63310012210012212</v>
      </c>
      <c r="L178" s="34" t="s">
        <v>74</v>
      </c>
      <c r="M178" s="35" t="s">
        <v>81</v>
      </c>
      <c r="N178" s="35">
        <v>1.56</v>
      </c>
      <c r="O178" s="35">
        <v>2.5</v>
      </c>
      <c r="Q178" s="12">
        <f t="shared" si="16"/>
        <v>45178.8125</v>
      </c>
      <c r="R178" s="13">
        <f t="shared" ca="1" si="17"/>
        <v>1694287800</v>
      </c>
    </row>
    <row r="179" spans="2:18" x14ac:dyDescent="0.25">
      <c r="B179" s="34" t="s">
        <v>16</v>
      </c>
      <c r="C179" s="35" t="s">
        <v>15</v>
      </c>
      <c r="D179" s="35">
        <v>1.51</v>
      </c>
      <c r="E179" s="35">
        <v>2.6</v>
      </c>
      <c r="F179" t="s">
        <v>185</v>
      </c>
      <c r="G179" s="12">
        <f t="shared" si="12"/>
        <v>45179.850694444445</v>
      </c>
      <c r="H179" s="13">
        <f t="shared" ca="1" si="13"/>
        <v>1694377500</v>
      </c>
      <c r="I179">
        <f t="shared" si="14"/>
        <v>0.27763627101375454</v>
      </c>
      <c r="J179">
        <f t="shared" si="15"/>
        <v>0.64981813550687728</v>
      </c>
      <c r="L179" s="32" t="s">
        <v>74</v>
      </c>
      <c r="M179" s="33" t="s">
        <v>81</v>
      </c>
      <c r="N179" s="33">
        <v>1.57</v>
      </c>
      <c r="O179" s="33">
        <v>2.5</v>
      </c>
      <c r="Q179" s="12">
        <f t="shared" si="16"/>
        <v>45178.8125</v>
      </c>
      <c r="R179" s="13">
        <f t="shared" ca="1" si="17"/>
        <v>1694287800</v>
      </c>
    </row>
    <row r="180" spans="2:18" x14ac:dyDescent="0.25">
      <c r="B180" s="32" t="s">
        <v>17</v>
      </c>
      <c r="C180" s="33" t="s">
        <v>15</v>
      </c>
      <c r="D180" s="33">
        <v>3</v>
      </c>
      <c r="E180" s="33">
        <v>1.41</v>
      </c>
      <c r="F180" t="s">
        <v>185</v>
      </c>
      <c r="G180" s="12">
        <f t="shared" si="12"/>
        <v>45179.850694444445</v>
      </c>
      <c r="H180" s="13">
        <f t="shared" ca="1" si="13"/>
        <v>1694377500</v>
      </c>
      <c r="I180">
        <f t="shared" si="14"/>
        <v>0.37588652482269508</v>
      </c>
      <c r="J180">
        <f t="shared" si="15"/>
        <v>0.69894326241134752</v>
      </c>
      <c r="L180" s="32" t="s">
        <v>74</v>
      </c>
      <c r="M180" s="33" t="s">
        <v>81</v>
      </c>
      <c r="N180" s="33">
        <v>1.54</v>
      </c>
      <c r="O180" s="33">
        <v>2.5499999999999998</v>
      </c>
      <c r="Q180" s="12">
        <f t="shared" si="16"/>
        <v>45178.8125</v>
      </c>
      <c r="R180" s="13">
        <f t="shared" ca="1" si="17"/>
        <v>1694287800</v>
      </c>
    </row>
    <row r="181" spans="2:18" x14ac:dyDescent="0.25">
      <c r="B181" s="34" t="s">
        <v>17</v>
      </c>
      <c r="C181" s="35" t="s">
        <v>15</v>
      </c>
      <c r="D181" s="35">
        <v>3.05</v>
      </c>
      <c r="E181" s="35">
        <v>1.4</v>
      </c>
      <c r="F181" t="s">
        <v>185</v>
      </c>
      <c r="G181" s="12">
        <f t="shared" si="12"/>
        <v>45179.850694444445</v>
      </c>
      <c r="H181" s="13">
        <f t="shared" ca="1" si="13"/>
        <v>1694377500</v>
      </c>
      <c r="I181">
        <f t="shared" si="14"/>
        <v>0.38641686182669788</v>
      </c>
      <c r="J181">
        <f t="shared" si="15"/>
        <v>0.70420843091334895</v>
      </c>
      <c r="L181" s="32" t="s">
        <v>74</v>
      </c>
      <c r="M181" s="33" t="s">
        <v>81</v>
      </c>
      <c r="N181" s="33">
        <v>1.53</v>
      </c>
      <c r="O181" s="33">
        <v>2.58</v>
      </c>
      <c r="Q181" s="12">
        <f t="shared" si="16"/>
        <v>45178.8125</v>
      </c>
      <c r="R181" s="13">
        <f t="shared" ca="1" si="17"/>
        <v>1694287800</v>
      </c>
    </row>
    <row r="182" spans="2:18" x14ac:dyDescent="0.25">
      <c r="B182" s="32" t="s">
        <v>17</v>
      </c>
      <c r="C182" s="33" t="s">
        <v>15</v>
      </c>
      <c r="D182" s="33">
        <v>2.94</v>
      </c>
      <c r="E182" s="33">
        <v>1.41</v>
      </c>
      <c r="F182" t="s">
        <v>185</v>
      </c>
      <c r="G182" s="12">
        <f t="shared" si="12"/>
        <v>45179.850694444445</v>
      </c>
      <c r="H182" s="13">
        <f t="shared" ca="1" si="13"/>
        <v>1694377500</v>
      </c>
      <c r="I182">
        <f t="shared" si="14"/>
        <v>0.3690838037342597</v>
      </c>
      <c r="J182">
        <f t="shared" si="15"/>
        <v>0.69554190186712983</v>
      </c>
      <c r="L182" s="34" t="s">
        <v>74</v>
      </c>
      <c r="M182" s="35" t="s">
        <v>81</v>
      </c>
      <c r="N182" s="35">
        <v>1.54</v>
      </c>
      <c r="O182" s="35">
        <v>2.58</v>
      </c>
      <c r="Q182" s="12">
        <f t="shared" si="16"/>
        <v>45178.8125</v>
      </c>
      <c r="R182" s="13">
        <f t="shared" ca="1" si="17"/>
        <v>1694287800</v>
      </c>
    </row>
    <row r="183" spans="2:18" x14ac:dyDescent="0.25">
      <c r="B183" s="34" t="s">
        <v>17</v>
      </c>
      <c r="C183" s="35" t="s">
        <v>15</v>
      </c>
      <c r="D183" s="35">
        <v>3</v>
      </c>
      <c r="E183" s="35">
        <v>1.4</v>
      </c>
      <c r="F183" t="s">
        <v>185</v>
      </c>
      <c r="G183" s="12">
        <f t="shared" si="12"/>
        <v>45179.850694444445</v>
      </c>
      <c r="H183" s="13">
        <f t="shared" ca="1" si="13"/>
        <v>1694377500</v>
      </c>
      <c r="I183">
        <f t="shared" si="14"/>
        <v>0.38095238095238099</v>
      </c>
      <c r="J183">
        <f t="shared" si="15"/>
        <v>0.70147619047619048</v>
      </c>
      <c r="L183" s="34" t="s">
        <v>74</v>
      </c>
      <c r="M183" s="35" t="s">
        <v>81</v>
      </c>
      <c r="N183" s="35">
        <v>1.52</v>
      </c>
      <c r="O183" s="35">
        <v>2.6</v>
      </c>
      <c r="Q183" s="12">
        <f t="shared" si="16"/>
        <v>45178.8125</v>
      </c>
      <c r="R183" s="13">
        <f t="shared" ca="1" si="17"/>
        <v>1694287800</v>
      </c>
    </row>
    <row r="184" spans="2:18" x14ac:dyDescent="0.25">
      <c r="B184" s="32" t="s">
        <v>17</v>
      </c>
      <c r="C184" s="33" t="s">
        <v>15</v>
      </c>
      <c r="D184" s="33">
        <v>3.02</v>
      </c>
      <c r="E184" s="33">
        <v>1.43</v>
      </c>
      <c r="F184" t="s">
        <v>185</v>
      </c>
      <c r="G184" s="12">
        <f t="shared" si="12"/>
        <v>45179.850694444445</v>
      </c>
      <c r="H184" s="13">
        <f t="shared" ca="1" si="13"/>
        <v>1694377500</v>
      </c>
      <c r="I184">
        <f t="shared" si="14"/>
        <v>0.36817487148612982</v>
      </c>
      <c r="J184">
        <f t="shared" si="15"/>
        <v>0.69508743574306497</v>
      </c>
      <c r="L184" s="32" t="s">
        <v>74</v>
      </c>
      <c r="M184" s="33" t="s">
        <v>81</v>
      </c>
      <c r="N184" s="33">
        <v>1.56</v>
      </c>
      <c r="O184" s="33">
        <v>2.6</v>
      </c>
      <c r="Q184" s="12">
        <f t="shared" si="16"/>
        <v>45178.8125</v>
      </c>
      <c r="R184" s="13">
        <f t="shared" ca="1" si="17"/>
        <v>1694287800</v>
      </c>
    </row>
    <row r="185" spans="2:18" x14ac:dyDescent="0.25">
      <c r="B185" s="34" t="s">
        <v>17</v>
      </c>
      <c r="C185" s="35" t="s">
        <v>15</v>
      </c>
      <c r="D185" s="35">
        <v>3.03</v>
      </c>
      <c r="E185" s="35">
        <v>1.41</v>
      </c>
      <c r="F185" t="s">
        <v>185</v>
      </c>
      <c r="G185" s="12">
        <f t="shared" si="12"/>
        <v>45179.850694444445</v>
      </c>
      <c r="H185" s="13">
        <f t="shared" ca="1" si="13"/>
        <v>1694377500</v>
      </c>
      <c r="I185">
        <f t="shared" si="14"/>
        <v>0.37918685485569836</v>
      </c>
      <c r="J185">
        <f t="shared" si="15"/>
        <v>0.70059342742784914</v>
      </c>
      <c r="L185" s="34" t="s">
        <v>74</v>
      </c>
      <c r="M185" s="35" t="s">
        <v>81</v>
      </c>
      <c r="N185" s="35">
        <v>1.56</v>
      </c>
      <c r="O185" s="35">
        <v>2.6</v>
      </c>
      <c r="Q185" s="12">
        <f t="shared" si="16"/>
        <v>45178.8125</v>
      </c>
      <c r="R185" s="13">
        <f t="shared" ca="1" si="17"/>
        <v>1694287800</v>
      </c>
    </row>
    <row r="186" spans="2:18" x14ac:dyDescent="0.25">
      <c r="B186" s="32" t="s">
        <v>17</v>
      </c>
      <c r="C186" s="33" t="s">
        <v>15</v>
      </c>
      <c r="D186" s="33">
        <v>3.05</v>
      </c>
      <c r="E186" s="33">
        <v>1.41</v>
      </c>
      <c r="F186" t="s">
        <v>185</v>
      </c>
      <c r="G186" s="12">
        <f t="shared" si="12"/>
        <v>45179.850694444445</v>
      </c>
      <c r="H186" s="13">
        <f t="shared" ca="1" si="13"/>
        <v>1694377500</v>
      </c>
      <c r="I186">
        <f t="shared" si="14"/>
        <v>0.38135100569701197</v>
      </c>
      <c r="J186">
        <f t="shared" si="15"/>
        <v>0.70167550284850599</v>
      </c>
      <c r="L186" s="34" t="s">
        <v>80</v>
      </c>
      <c r="M186" s="35" t="s">
        <v>81</v>
      </c>
      <c r="N186" s="35">
        <v>1.38</v>
      </c>
      <c r="O186" s="35">
        <v>3.1</v>
      </c>
      <c r="Q186" s="12">
        <f t="shared" si="16"/>
        <v>45178.8125</v>
      </c>
      <c r="R186" s="13">
        <f t="shared" ca="1" si="17"/>
        <v>1694287800</v>
      </c>
    </row>
    <row r="187" spans="2:18" x14ac:dyDescent="0.25">
      <c r="B187" s="34" t="s">
        <v>17</v>
      </c>
      <c r="C187" s="35" t="s">
        <v>15</v>
      </c>
      <c r="D187" s="35">
        <v>2.9</v>
      </c>
      <c r="E187" s="35">
        <v>1.42</v>
      </c>
      <c r="F187" t="s">
        <v>185</v>
      </c>
      <c r="G187" s="12">
        <f t="shared" si="12"/>
        <v>45179.850694444445</v>
      </c>
      <c r="H187" s="13">
        <f t="shared" ca="1" si="13"/>
        <v>1694377500</v>
      </c>
      <c r="I187">
        <f t="shared" si="14"/>
        <v>0.35939776590577954</v>
      </c>
      <c r="J187">
        <f t="shared" si="15"/>
        <v>0.69069888295288973</v>
      </c>
      <c r="L187" s="32" t="s">
        <v>80</v>
      </c>
      <c r="M187" s="33" t="s">
        <v>81</v>
      </c>
      <c r="N187" s="33">
        <v>1.37</v>
      </c>
      <c r="O187" s="33">
        <v>3.15</v>
      </c>
      <c r="Q187" s="12">
        <f t="shared" si="16"/>
        <v>45178.8125</v>
      </c>
      <c r="R187" s="13">
        <f t="shared" ca="1" si="17"/>
        <v>1694287800</v>
      </c>
    </row>
    <row r="188" spans="2:18" x14ac:dyDescent="0.25">
      <c r="B188" s="32" t="s">
        <v>17</v>
      </c>
      <c r="C188" s="33" t="s">
        <v>15</v>
      </c>
      <c r="D188" s="33">
        <v>2.95</v>
      </c>
      <c r="E188" s="33">
        <v>1.41</v>
      </c>
      <c r="F188" t="s">
        <v>185</v>
      </c>
      <c r="G188" s="12">
        <f t="shared" si="12"/>
        <v>45179.850694444445</v>
      </c>
      <c r="H188" s="13">
        <f t="shared" ca="1" si="13"/>
        <v>1694377500</v>
      </c>
      <c r="I188">
        <f t="shared" si="14"/>
        <v>0.37023680730857078</v>
      </c>
      <c r="J188">
        <f t="shared" si="15"/>
        <v>0.69611840365428534</v>
      </c>
      <c r="L188" s="34" t="s">
        <v>80</v>
      </c>
      <c r="M188" s="35" t="s">
        <v>81</v>
      </c>
      <c r="N188" s="35">
        <v>1.38</v>
      </c>
      <c r="O188" s="35">
        <v>3.15</v>
      </c>
      <c r="Q188" s="12">
        <f t="shared" si="16"/>
        <v>45178.8125</v>
      </c>
      <c r="R188" s="13">
        <f t="shared" ca="1" si="17"/>
        <v>1694287800</v>
      </c>
    </row>
    <row r="189" spans="2:18" x14ac:dyDescent="0.25">
      <c r="B189" s="34" t="s">
        <v>17</v>
      </c>
      <c r="C189" s="35" t="s">
        <v>15</v>
      </c>
      <c r="D189" s="35">
        <v>3.05</v>
      </c>
      <c r="E189" s="35">
        <v>1.41</v>
      </c>
      <c r="F189" t="s">
        <v>185</v>
      </c>
      <c r="G189" s="12">
        <f t="shared" si="12"/>
        <v>45179.850694444445</v>
      </c>
      <c r="H189" s="13">
        <f t="shared" ca="1" si="13"/>
        <v>1694377500</v>
      </c>
      <c r="I189">
        <f t="shared" si="14"/>
        <v>0.38135100569701197</v>
      </c>
      <c r="J189">
        <f t="shared" si="15"/>
        <v>0.70167550284850599</v>
      </c>
      <c r="L189" s="32" t="s">
        <v>80</v>
      </c>
      <c r="M189" s="33" t="s">
        <v>81</v>
      </c>
      <c r="N189" s="33">
        <v>1.38</v>
      </c>
      <c r="O189" s="33">
        <v>3.15</v>
      </c>
      <c r="Q189" s="12">
        <f t="shared" si="16"/>
        <v>45178.8125</v>
      </c>
      <c r="R189" s="13">
        <f t="shared" ca="1" si="17"/>
        <v>1694287800</v>
      </c>
    </row>
    <row r="190" spans="2:18" x14ac:dyDescent="0.25">
      <c r="B190" s="32" t="s">
        <v>17</v>
      </c>
      <c r="C190" s="33" t="s">
        <v>15</v>
      </c>
      <c r="D190" s="33">
        <v>3.05</v>
      </c>
      <c r="E190" s="33">
        <v>1.41</v>
      </c>
      <c r="F190" t="s">
        <v>185</v>
      </c>
      <c r="G190" s="12">
        <f t="shared" si="12"/>
        <v>45179.850694444445</v>
      </c>
      <c r="H190" s="13">
        <f t="shared" ca="1" si="13"/>
        <v>1694377500</v>
      </c>
      <c r="I190">
        <f t="shared" si="14"/>
        <v>0.38135100569701197</v>
      </c>
      <c r="J190">
        <f t="shared" si="15"/>
        <v>0.70167550284850599</v>
      </c>
      <c r="L190" s="34" t="s">
        <v>80</v>
      </c>
      <c r="M190" s="35" t="s">
        <v>81</v>
      </c>
      <c r="N190" s="35">
        <v>1.38</v>
      </c>
      <c r="O190" s="35">
        <v>3.15</v>
      </c>
      <c r="Q190" s="12">
        <f t="shared" si="16"/>
        <v>45178.8125</v>
      </c>
      <c r="R190" s="13">
        <f t="shared" ca="1" si="17"/>
        <v>1694287800</v>
      </c>
    </row>
    <row r="191" spans="2:18" x14ac:dyDescent="0.25">
      <c r="B191" s="34" t="s">
        <v>17</v>
      </c>
      <c r="C191" s="35" t="s">
        <v>15</v>
      </c>
      <c r="D191" s="35">
        <v>3</v>
      </c>
      <c r="E191" s="35">
        <v>1.4</v>
      </c>
      <c r="F191" t="s">
        <v>185</v>
      </c>
      <c r="G191" s="12">
        <f t="shared" si="12"/>
        <v>45179.850694444445</v>
      </c>
      <c r="H191" s="13">
        <f t="shared" ca="1" si="13"/>
        <v>1694377500</v>
      </c>
      <c r="I191">
        <f t="shared" si="14"/>
        <v>0.38095238095238099</v>
      </c>
      <c r="J191">
        <f t="shared" si="15"/>
        <v>0.70147619047619048</v>
      </c>
      <c r="L191" s="32" t="s">
        <v>80</v>
      </c>
      <c r="M191" s="33" t="s">
        <v>81</v>
      </c>
      <c r="N191" s="33">
        <v>1.34</v>
      </c>
      <c r="O191" s="33">
        <v>3.2</v>
      </c>
      <c r="Q191" s="12">
        <f t="shared" si="16"/>
        <v>45178.8125</v>
      </c>
      <c r="R191" s="13">
        <f t="shared" ca="1" si="17"/>
        <v>1694287800</v>
      </c>
    </row>
    <row r="192" spans="2:18" x14ac:dyDescent="0.25">
      <c r="B192" s="32" t="s">
        <v>17</v>
      </c>
      <c r="C192" s="33" t="s">
        <v>15</v>
      </c>
      <c r="D192" s="33">
        <v>3</v>
      </c>
      <c r="E192" s="33">
        <v>1.41</v>
      </c>
      <c r="F192" t="s">
        <v>185</v>
      </c>
      <c r="G192" s="12">
        <f t="shared" si="12"/>
        <v>45179.850694444445</v>
      </c>
      <c r="H192" s="13">
        <f t="shared" ca="1" si="13"/>
        <v>1694377500</v>
      </c>
      <c r="I192">
        <f t="shared" si="14"/>
        <v>0.37588652482269508</v>
      </c>
      <c r="J192">
        <f t="shared" si="15"/>
        <v>0.69894326241134752</v>
      </c>
      <c r="L192" s="34" t="s">
        <v>80</v>
      </c>
      <c r="M192" s="35" t="s">
        <v>81</v>
      </c>
      <c r="N192" s="35">
        <v>1.34</v>
      </c>
      <c r="O192" s="35">
        <v>3.2</v>
      </c>
      <c r="Q192" s="12">
        <f t="shared" si="16"/>
        <v>45178.8125</v>
      </c>
      <c r="R192" s="13">
        <f t="shared" ca="1" si="17"/>
        <v>1694287800</v>
      </c>
    </row>
    <row r="193" spans="2:18" x14ac:dyDescent="0.25">
      <c r="B193" s="34" t="s">
        <v>17</v>
      </c>
      <c r="C193" s="35" t="s">
        <v>15</v>
      </c>
      <c r="D193" s="35">
        <v>3</v>
      </c>
      <c r="E193" s="35">
        <v>1.42</v>
      </c>
      <c r="F193" t="s">
        <v>185</v>
      </c>
      <c r="G193" s="12">
        <f t="shared" si="12"/>
        <v>45179.850694444445</v>
      </c>
      <c r="H193" s="13">
        <f t="shared" ca="1" si="13"/>
        <v>1694377500</v>
      </c>
      <c r="I193">
        <f t="shared" si="14"/>
        <v>0.3708920187793428</v>
      </c>
      <c r="J193">
        <f t="shared" si="15"/>
        <v>0.69644600938967138</v>
      </c>
      <c r="L193" s="32" t="s">
        <v>80</v>
      </c>
      <c r="M193" s="33" t="s">
        <v>81</v>
      </c>
      <c r="N193" s="33">
        <v>1.36</v>
      </c>
      <c r="O193" s="33">
        <v>3.2</v>
      </c>
      <c r="Q193" s="12">
        <f t="shared" si="16"/>
        <v>45178.8125</v>
      </c>
      <c r="R193" s="13">
        <f t="shared" ca="1" si="17"/>
        <v>1694287800</v>
      </c>
    </row>
    <row r="194" spans="2:18" x14ac:dyDescent="0.25">
      <c r="B194" s="32" t="s">
        <v>17</v>
      </c>
      <c r="C194" s="33" t="s">
        <v>15</v>
      </c>
      <c r="D194" s="33">
        <v>2.92</v>
      </c>
      <c r="E194" s="33">
        <v>1.43</v>
      </c>
      <c r="F194" t="s">
        <v>185</v>
      </c>
      <c r="G194" s="12">
        <f t="shared" si="12"/>
        <v>45179.850694444445</v>
      </c>
      <c r="H194" s="13">
        <f t="shared" ca="1" si="13"/>
        <v>1694377500</v>
      </c>
      <c r="I194">
        <f t="shared" si="14"/>
        <v>0.35683494587604186</v>
      </c>
      <c r="J194">
        <f t="shared" si="15"/>
        <v>0.68941747293802091</v>
      </c>
      <c r="L194" s="34" t="s">
        <v>80</v>
      </c>
      <c r="M194" s="35" t="s">
        <v>81</v>
      </c>
      <c r="N194" s="35">
        <v>1.38</v>
      </c>
      <c r="O194" s="35">
        <v>3.2</v>
      </c>
      <c r="Q194" s="12">
        <f t="shared" si="16"/>
        <v>45178.8125</v>
      </c>
      <c r="R194" s="13">
        <f t="shared" ca="1" si="17"/>
        <v>1694287800</v>
      </c>
    </row>
    <row r="195" spans="2:18" x14ac:dyDescent="0.25">
      <c r="B195" s="34" t="s">
        <v>17</v>
      </c>
      <c r="C195" s="35" t="s">
        <v>15</v>
      </c>
      <c r="D195" s="35">
        <v>2.95</v>
      </c>
      <c r="E195" s="35">
        <v>1.41</v>
      </c>
      <c r="F195" t="s">
        <v>185</v>
      </c>
      <c r="G195" s="12">
        <f t="shared" si="12"/>
        <v>45179.850694444445</v>
      </c>
      <c r="H195" s="13">
        <f t="shared" ca="1" si="13"/>
        <v>1694377500</v>
      </c>
      <c r="I195">
        <f t="shared" si="14"/>
        <v>0.37023680730857078</v>
      </c>
      <c r="J195">
        <f t="shared" si="15"/>
        <v>0.69611840365428534</v>
      </c>
      <c r="L195" s="32" t="s">
        <v>80</v>
      </c>
      <c r="M195" s="33" t="s">
        <v>81</v>
      </c>
      <c r="N195" s="33">
        <v>1.39</v>
      </c>
      <c r="O195" s="33">
        <v>3.2</v>
      </c>
      <c r="Q195" s="12">
        <f t="shared" si="16"/>
        <v>45178.8125</v>
      </c>
      <c r="R195" s="13">
        <f t="shared" ca="1" si="17"/>
        <v>1694287800</v>
      </c>
    </row>
    <row r="196" spans="2:18" x14ac:dyDescent="0.25">
      <c r="B196" s="32" t="s">
        <v>18</v>
      </c>
      <c r="C196" s="33" t="s">
        <v>15</v>
      </c>
      <c r="D196" s="33">
        <v>1.85</v>
      </c>
      <c r="E196" s="33">
        <v>2</v>
      </c>
      <c r="F196" t="s">
        <v>185</v>
      </c>
      <c r="G196" s="12">
        <f t="shared" si="12"/>
        <v>45179.850694444445</v>
      </c>
      <c r="H196" s="13">
        <f t="shared" ca="1" si="13"/>
        <v>1694377500</v>
      </c>
      <c r="I196">
        <f t="shared" si="14"/>
        <v>4.054054054054046E-2</v>
      </c>
      <c r="J196">
        <f t="shared" si="15"/>
        <v>0.5312702702702703</v>
      </c>
      <c r="L196" s="34" t="s">
        <v>80</v>
      </c>
      <c r="M196" s="35" t="s">
        <v>81</v>
      </c>
      <c r="N196" s="35">
        <v>1.38</v>
      </c>
      <c r="O196" s="35">
        <v>3.23</v>
      </c>
      <c r="Q196" s="12">
        <f t="shared" si="16"/>
        <v>45178.8125</v>
      </c>
      <c r="R196" s="13">
        <f t="shared" ca="1" si="17"/>
        <v>1694287800</v>
      </c>
    </row>
    <row r="197" spans="2:18" x14ac:dyDescent="0.25">
      <c r="B197" s="34" t="s">
        <v>18</v>
      </c>
      <c r="C197" s="35" t="s">
        <v>15</v>
      </c>
      <c r="D197" s="35">
        <v>1.87</v>
      </c>
      <c r="E197" s="35">
        <v>1.95</v>
      </c>
      <c r="F197" t="s">
        <v>185</v>
      </c>
      <c r="G197" s="12">
        <f t="shared" ref="G197:G242" si="18">DATEVALUE(MID(C197,1,10))+TIMEVALUE(MID(C197,12,8))</f>
        <v>45179.850694444445</v>
      </c>
      <c r="H197" s="13">
        <f t="shared" ref="H197:H242" ca="1" si="19">IF(F197&gt;TODAY(),86400*(G197-25569),100)</f>
        <v>1694377500</v>
      </c>
      <c r="I197">
        <f t="shared" ref="I197:I242" si="20">ABS(1/D197-1/E197)</f>
        <v>2.1938845468257084E-2</v>
      </c>
      <c r="J197">
        <f t="shared" ref="J197:J242" si="21">0.511+I197/2</f>
        <v>0.5219694227341285</v>
      </c>
      <c r="L197" s="34" t="s">
        <v>80</v>
      </c>
      <c r="M197" s="35" t="s">
        <v>81</v>
      </c>
      <c r="N197" s="35">
        <v>1.36</v>
      </c>
      <c r="O197" s="35">
        <v>3.25</v>
      </c>
      <c r="Q197" s="12">
        <f>DATEVALUE(MID(M197,1,10))+TIMEVALUE(MID(M197,12,8))</f>
        <v>45178.8125</v>
      </c>
      <c r="R197" s="13">
        <f ca="1">IF(Q197&gt;TODAY(),86400*(Q197-25569),0)</f>
        <v>1694287800</v>
      </c>
    </row>
    <row r="198" spans="2:18" x14ac:dyDescent="0.25">
      <c r="B198" s="32" t="s">
        <v>18</v>
      </c>
      <c r="C198" s="33" t="s">
        <v>15</v>
      </c>
      <c r="D198" s="33">
        <v>1.86</v>
      </c>
      <c r="E198" s="33">
        <v>1.97</v>
      </c>
      <c r="F198" t="s">
        <v>185</v>
      </c>
      <c r="G198" s="12">
        <f t="shared" si="18"/>
        <v>45179.850694444445</v>
      </c>
      <c r="H198" s="13">
        <f t="shared" ca="1" si="19"/>
        <v>1694377500</v>
      </c>
      <c r="I198">
        <f t="shared" si="20"/>
        <v>3.0020195404180994E-2</v>
      </c>
      <c r="J198">
        <f t="shared" si="21"/>
        <v>0.52601009770209051</v>
      </c>
      <c r="L198" s="32" t="s">
        <v>80</v>
      </c>
      <c r="M198" s="33" t="s">
        <v>81</v>
      </c>
      <c r="N198" s="33">
        <v>1.36</v>
      </c>
      <c r="O198" s="33">
        <v>3.25</v>
      </c>
      <c r="Q198" s="12">
        <f>DATEVALUE(MID(M198,1,10))+TIMEVALUE(MID(M198,12,8))</f>
        <v>45178.8125</v>
      </c>
      <c r="R198" s="13">
        <f ca="1">IF(Q198&gt;TODAY(),86400*(Q198-25569),0)</f>
        <v>1694287800</v>
      </c>
    </row>
    <row r="199" spans="2:18" x14ac:dyDescent="0.25">
      <c r="B199" s="34" t="s">
        <v>18</v>
      </c>
      <c r="C199" s="35" t="s">
        <v>15</v>
      </c>
      <c r="D199" s="35">
        <v>1.91</v>
      </c>
      <c r="E199" s="35">
        <v>1.91</v>
      </c>
      <c r="F199" t="s">
        <v>185</v>
      </c>
      <c r="G199" s="12">
        <f t="shared" si="18"/>
        <v>45179.850694444445</v>
      </c>
      <c r="H199" s="13">
        <f t="shared" ca="1" si="19"/>
        <v>1694377500</v>
      </c>
      <c r="I199">
        <f t="shared" si="20"/>
        <v>0</v>
      </c>
      <c r="J199">
        <f t="shared" si="21"/>
        <v>0.51100000000000001</v>
      </c>
      <c r="L199" s="32" t="s">
        <v>80</v>
      </c>
      <c r="M199" s="33" t="s">
        <v>81</v>
      </c>
      <c r="N199" s="33">
        <v>1.34</v>
      </c>
      <c r="O199" s="33">
        <v>3.4</v>
      </c>
      <c r="Q199" s="12">
        <f>DATEVALUE(MID(M199,1,10))+TIMEVALUE(MID(M199,12,8))</f>
        <v>45178.8125</v>
      </c>
      <c r="R199" s="13">
        <f ca="1">IF(Q199&gt;TODAY(),86400*(Q199-25569),0)</f>
        <v>1694287800</v>
      </c>
    </row>
    <row r="200" spans="2:18" x14ac:dyDescent="0.25">
      <c r="B200" s="32" t="s">
        <v>18</v>
      </c>
      <c r="C200" s="33" t="s">
        <v>15</v>
      </c>
      <c r="D200" s="33">
        <v>1.87</v>
      </c>
      <c r="E200" s="33">
        <v>2.02</v>
      </c>
      <c r="F200" t="s">
        <v>185</v>
      </c>
      <c r="G200" s="12">
        <f t="shared" si="18"/>
        <v>45179.850694444445</v>
      </c>
      <c r="H200" s="13">
        <f t="shared" ca="1" si="19"/>
        <v>1694377500</v>
      </c>
      <c r="I200">
        <f t="shared" si="20"/>
        <v>3.9709853338274925E-2</v>
      </c>
      <c r="J200">
        <f t="shared" si="21"/>
        <v>0.53085492666913747</v>
      </c>
      <c r="L200" s="34" t="s">
        <v>78</v>
      </c>
      <c r="M200" s="35" t="s">
        <v>81</v>
      </c>
      <c r="N200" s="35">
        <v>1.35</v>
      </c>
      <c r="O200" s="35">
        <v>3.25</v>
      </c>
      <c r="P200">
        <f>1/N200</f>
        <v>0.7407407407407407</v>
      </c>
      <c r="Q200" s="12">
        <f>DATEVALUE(MID(M200,1,10))+TIMEVALUE(MID(M200,12,8))</f>
        <v>45178.8125</v>
      </c>
      <c r="R200" s="13">
        <f ca="1">IF(Q200&gt;TODAY(),86400*(Q200-25569),0)</f>
        <v>1694287800</v>
      </c>
    </row>
    <row r="201" spans="2:18" x14ac:dyDescent="0.25">
      <c r="B201" s="34" t="s">
        <v>18</v>
      </c>
      <c r="C201" s="35" t="s">
        <v>15</v>
      </c>
      <c r="D201" s="35">
        <v>1.87</v>
      </c>
      <c r="E201" s="35">
        <v>1.95</v>
      </c>
      <c r="F201" t="s">
        <v>185</v>
      </c>
      <c r="G201" s="12">
        <f t="shared" si="18"/>
        <v>45179.850694444445</v>
      </c>
      <c r="H201" s="13">
        <f t="shared" ca="1" si="19"/>
        <v>1694377500</v>
      </c>
      <c r="I201">
        <f t="shared" si="20"/>
        <v>2.1938845468257084E-2</v>
      </c>
      <c r="J201">
        <f t="shared" si="21"/>
        <v>0.5219694227341285</v>
      </c>
      <c r="L201" s="32" t="s">
        <v>78</v>
      </c>
      <c r="M201" s="33" t="s">
        <v>81</v>
      </c>
      <c r="N201" s="33">
        <v>1.35</v>
      </c>
      <c r="O201" s="33">
        <v>3.25</v>
      </c>
      <c r="Q201" s="12">
        <f>DATEVALUE(MID(M201,1,10))+TIMEVALUE(MID(M201,12,8))</f>
        <v>45178.8125</v>
      </c>
      <c r="R201" s="13">
        <f ca="1">IF(Q201&gt;TODAY(),86400*(Q201-25569),0)</f>
        <v>1694287800</v>
      </c>
    </row>
    <row r="202" spans="2:18" x14ac:dyDescent="0.25">
      <c r="B202" s="32" t="s">
        <v>18</v>
      </c>
      <c r="C202" s="33" t="s">
        <v>15</v>
      </c>
      <c r="D202" s="33">
        <v>1.87</v>
      </c>
      <c r="E202" s="33">
        <v>1.95</v>
      </c>
      <c r="F202" t="s">
        <v>185</v>
      </c>
      <c r="G202" s="12">
        <f t="shared" si="18"/>
        <v>45179.850694444445</v>
      </c>
      <c r="H202" s="13">
        <f t="shared" ca="1" si="19"/>
        <v>1694377500</v>
      </c>
      <c r="I202">
        <f t="shared" si="20"/>
        <v>2.1938845468257084E-2</v>
      </c>
      <c r="J202">
        <f t="shared" si="21"/>
        <v>0.5219694227341285</v>
      </c>
      <c r="L202" s="34" t="s">
        <v>78</v>
      </c>
      <c r="M202" s="35" t="s">
        <v>81</v>
      </c>
      <c r="N202" s="35">
        <v>1.33</v>
      </c>
      <c r="O202" s="35">
        <v>3.3</v>
      </c>
      <c r="Q202" s="12">
        <f>DATEVALUE(MID(M202,1,10))+TIMEVALUE(MID(M202,12,8))</f>
        <v>45178.8125</v>
      </c>
      <c r="R202" s="13">
        <f ca="1">IF(Q202&gt;TODAY(),86400*(Q202-25569),0)</f>
        <v>1694287800</v>
      </c>
    </row>
    <row r="203" spans="2:18" x14ac:dyDescent="0.25">
      <c r="B203" s="34" t="s">
        <v>18</v>
      </c>
      <c r="C203" s="35" t="s">
        <v>15</v>
      </c>
      <c r="D203" s="35">
        <v>1.87</v>
      </c>
      <c r="E203" s="35">
        <v>1.95</v>
      </c>
      <c r="F203" t="s">
        <v>185</v>
      </c>
      <c r="G203" s="12">
        <f t="shared" si="18"/>
        <v>45179.850694444445</v>
      </c>
      <c r="H203" s="13">
        <f t="shared" ca="1" si="19"/>
        <v>1694377500</v>
      </c>
      <c r="I203">
        <f t="shared" si="20"/>
        <v>2.1938845468257084E-2</v>
      </c>
      <c r="J203">
        <f t="shared" si="21"/>
        <v>0.5219694227341285</v>
      </c>
      <c r="L203" s="32" t="s">
        <v>78</v>
      </c>
      <c r="M203" s="33" t="s">
        <v>81</v>
      </c>
      <c r="N203" s="33">
        <v>1.33</v>
      </c>
      <c r="O203" s="33">
        <v>3.4</v>
      </c>
      <c r="Q203" s="12">
        <f>DATEVALUE(MID(M203,1,10))+TIMEVALUE(MID(M203,12,8))</f>
        <v>45178.8125</v>
      </c>
      <c r="R203" s="13">
        <f ca="1">IF(Q203&gt;TODAY(),86400*(Q203-25569),0)</f>
        <v>1694287800</v>
      </c>
    </row>
    <row r="204" spans="2:18" x14ac:dyDescent="0.25">
      <c r="B204" s="32" t="s">
        <v>18</v>
      </c>
      <c r="C204" s="33" t="s">
        <v>15</v>
      </c>
      <c r="D204" s="33">
        <v>1.87</v>
      </c>
      <c r="E204" s="33">
        <v>1.93</v>
      </c>
      <c r="F204" t="s">
        <v>185</v>
      </c>
      <c r="G204" s="12">
        <f t="shared" si="18"/>
        <v>45179.850694444445</v>
      </c>
      <c r="H204" s="13">
        <f t="shared" ca="1" si="19"/>
        <v>1694377500</v>
      </c>
      <c r="I204">
        <f t="shared" si="20"/>
        <v>1.662464326286317E-2</v>
      </c>
      <c r="J204">
        <f t="shared" si="21"/>
        <v>0.51931232163143159</v>
      </c>
      <c r="L204" s="32" t="s">
        <v>78</v>
      </c>
      <c r="M204" s="33" t="s">
        <v>81</v>
      </c>
      <c r="N204" s="33">
        <v>1.33</v>
      </c>
      <c r="O204" s="33">
        <v>3.4</v>
      </c>
      <c r="Q204" s="12">
        <f>DATEVALUE(MID(M204,1,10))+TIMEVALUE(MID(M204,12,8))</f>
        <v>45178.8125</v>
      </c>
      <c r="R204" s="13">
        <f ca="1">IF(Q204&gt;TODAY(),86400*(Q204-25569),0)</f>
        <v>1694287800</v>
      </c>
    </row>
    <row r="205" spans="2:18" x14ac:dyDescent="0.25">
      <c r="B205" s="34" t="s">
        <v>18</v>
      </c>
      <c r="C205" s="35" t="s">
        <v>15</v>
      </c>
      <c r="D205" s="35">
        <v>1.87</v>
      </c>
      <c r="E205" s="35">
        <v>1.95</v>
      </c>
      <c r="F205" t="s">
        <v>185</v>
      </c>
      <c r="G205" s="12">
        <f t="shared" si="18"/>
        <v>45179.850694444445</v>
      </c>
      <c r="H205" s="13">
        <f t="shared" ca="1" si="19"/>
        <v>1694377500</v>
      </c>
      <c r="I205">
        <f t="shared" si="20"/>
        <v>2.1938845468257084E-2</v>
      </c>
      <c r="J205">
        <f t="shared" si="21"/>
        <v>0.5219694227341285</v>
      </c>
      <c r="L205" s="34" t="s">
        <v>78</v>
      </c>
      <c r="M205" s="35" t="s">
        <v>81</v>
      </c>
      <c r="N205" s="35">
        <v>1.33</v>
      </c>
      <c r="O205" s="35">
        <v>3.4</v>
      </c>
      <c r="Q205" s="12">
        <f>DATEVALUE(MID(M205,1,10))+TIMEVALUE(MID(M205,12,8))</f>
        <v>45178.8125</v>
      </c>
      <c r="R205" s="13">
        <f ca="1">IF(Q205&gt;TODAY(),86400*(Q205-25569),0)</f>
        <v>1694287800</v>
      </c>
    </row>
    <row r="206" spans="2:18" x14ac:dyDescent="0.25">
      <c r="B206" s="32" t="s">
        <v>18</v>
      </c>
      <c r="C206" s="33" t="s">
        <v>15</v>
      </c>
      <c r="D206" s="33">
        <v>1.87</v>
      </c>
      <c r="E206" s="33">
        <v>1.95</v>
      </c>
      <c r="F206" t="s">
        <v>185</v>
      </c>
      <c r="G206" s="12">
        <f t="shared" si="18"/>
        <v>45179.850694444445</v>
      </c>
      <c r="H206" s="13">
        <f t="shared" ca="1" si="19"/>
        <v>1694377500</v>
      </c>
      <c r="I206">
        <f t="shared" si="20"/>
        <v>2.1938845468257084E-2</v>
      </c>
      <c r="J206">
        <f t="shared" si="21"/>
        <v>0.5219694227341285</v>
      </c>
      <c r="L206" s="32" t="s">
        <v>78</v>
      </c>
      <c r="M206" s="33" t="s">
        <v>81</v>
      </c>
      <c r="N206" s="33">
        <v>1.33</v>
      </c>
      <c r="O206" s="33">
        <v>3.4</v>
      </c>
      <c r="Q206" s="12">
        <f>DATEVALUE(MID(M206,1,10))+TIMEVALUE(MID(M206,12,8))</f>
        <v>45178.8125</v>
      </c>
      <c r="R206" s="13">
        <f ca="1">IF(Q206&gt;TODAY(),86400*(Q206-25569),0)</f>
        <v>1694287800</v>
      </c>
    </row>
    <row r="207" spans="2:18" x14ac:dyDescent="0.25">
      <c r="B207" s="34" t="s">
        <v>18</v>
      </c>
      <c r="C207" s="35" t="s">
        <v>15</v>
      </c>
      <c r="D207" s="35">
        <v>1.83</v>
      </c>
      <c r="E207" s="35">
        <v>2</v>
      </c>
      <c r="F207" t="s">
        <v>185</v>
      </c>
      <c r="G207" s="12">
        <f t="shared" si="18"/>
        <v>45179.850694444445</v>
      </c>
      <c r="H207" s="13">
        <f t="shared" ca="1" si="19"/>
        <v>1694377500</v>
      </c>
      <c r="I207">
        <f t="shared" si="20"/>
        <v>4.644808743169393E-2</v>
      </c>
      <c r="J207">
        <f t="shared" si="21"/>
        <v>0.53422404371584697</v>
      </c>
      <c r="L207" s="34" t="s">
        <v>78</v>
      </c>
      <c r="M207" s="35" t="s">
        <v>81</v>
      </c>
      <c r="N207" s="35">
        <v>1.34</v>
      </c>
      <c r="O207" s="35">
        <v>3.45</v>
      </c>
      <c r="Q207" s="12">
        <f>DATEVALUE(MID(M207,1,10))+TIMEVALUE(MID(M207,12,8))</f>
        <v>45178.8125</v>
      </c>
      <c r="R207" s="13">
        <f ca="1">IF(Q207&gt;TODAY(),86400*(Q207-25569),0)</f>
        <v>1694287800</v>
      </c>
    </row>
    <row r="208" spans="2:18" x14ac:dyDescent="0.25">
      <c r="B208" s="32" t="s">
        <v>18</v>
      </c>
      <c r="C208" s="33" t="s">
        <v>15</v>
      </c>
      <c r="D208" s="33">
        <v>1.87</v>
      </c>
      <c r="E208" s="33">
        <v>1.95</v>
      </c>
      <c r="F208" t="s">
        <v>185</v>
      </c>
      <c r="G208" s="12">
        <f t="shared" si="18"/>
        <v>45179.850694444445</v>
      </c>
      <c r="H208" s="13">
        <f t="shared" ca="1" si="19"/>
        <v>1694377500</v>
      </c>
      <c r="I208">
        <f t="shared" si="20"/>
        <v>2.1938845468257084E-2</v>
      </c>
      <c r="J208">
        <f t="shared" si="21"/>
        <v>0.5219694227341285</v>
      </c>
      <c r="L208" s="34" t="s">
        <v>78</v>
      </c>
      <c r="M208" s="35" t="s">
        <v>81</v>
      </c>
      <c r="N208" s="35">
        <v>1.32</v>
      </c>
      <c r="O208" s="35">
        <v>3.5</v>
      </c>
      <c r="Q208" s="12">
        <f>DATEVALUE(MID(M208,1,10))+TIMEVALUE(MID(M208,12,8))</f>
        <v>45178.8125</v>
      </c>
      <c r="R208" s="13">
        <f ca="1">IF(Q208&gt;TODAY(),86400*(Q208-25569),0)</f>
        <v>1694287800</v>
      </c>
    </row>
    <row r="209" spans="2:18" x14ac:dyDescent="0.25">
      <c r="B209" s="34" t="s">
        <v>18</v>
      </c>
      <c r="C209" s="35" t="s">
        <v>15</v>
      </c>
      <c r="D209" s="35">
        <v>1.83</v>
      </c>
      <c r="E209" s="35">
        <v>2</v>
      </c>
      <c r="F209" t="s">
        <v>185</v>
      </c>
      <c r="G209" s="12">
        <f t="shared" si="18"/>
        <v>45179.850694444445</v>
      </c>
      <c r="H209" s="13">
        <f t="shared" ca="1" si="19"/>
        <v>1694377500</v>
      </c>
      <c r="I209">
        <f t="shared" si="20"/>
        <v>4.644808743169393E-2</v>
      </c>
      <c r="J209">
        <f t="shared" si="21"/>
        <v>0.53422404371584697</v>
      </c>
      <c r="L209" s="32" t="s">
        <v>78</v>
      </c>
      <c r="M209" s="33" t="s">
        <v>81</v>
      </c>
      <c r="N209" s="33">
        <v>1.33</v>
      </c>
      <c r="O209" s="33">
        <v>3.5</v>
      </c>
      <c r="Q209" s="12">
        <f>DATEVALUE(MID(M209,1,10))+TIMEVALUE(MID(M209,12,8))</f>
        <v>45178.8125</v>
      </c>
      <c r="R209" s="13">
        <f ca="1">IF(Q209&gt;TODAY(),86400*(Q209-25569),0)</f>
        <v>1694287800</v>
      </c>
    </row>
    <row r="210" spans="2:18" x14ac:dyDescent="0.25">
      <c r="B210" s="32" t="s">
        <v>18</v>
      </c>
      <c r="C210" s="33" t="s">
        <v>15</v>
      </c>
      <c r="D210" s="33">
        <v>1.83</v>
      </c>
      <c r="E210" s="33">
        <v>2</v>
      </c>
      <c r="F210" t="s">
        <v>185</v>
      </c>
      <c r="G210" s="12">
        <f t="shared" si="18"/>
        <v>45179.850694444445</v>
      </c>
      <c r="H210" s="13">
        <f t="shared" ca="1" si="19"/>
        <v>1694377500</v>
      </c>
      <c r="I210">
        <f t="shared" si="20"/>
        <v>4.644808743169393E-2</v>
      </c>
      <c r="J210">
        <f t="shared" si="21"/>
        <v>0.53422404371584697</v>
      </c>
      <c r="L210" s="32" t="s">
        <v>78</v>
      </c>
      <c r="M210" s="33" t="s">
        <v>81</v>
      </c>
      <c r="N210" s="33">
        <v>1.33</v>
      </c>
      <c r="O210" s="33">
        <v>3.5</v>
      </c>
      <c r="Q210" s="12">
        <f>DATEVALUE(MID(M210,1,10))+TIMEVALUE(MID(M210,12,8))</f>
        <v>45178.8125</v>
      </c>
      <c r="R210" s="13">
        <f ca="1">IF(Q210&gt;TODAY(),86400*(Q210-25569),0)</f>
        <v>1694287800</v>
      </c>
    </row>
    <row r="211" spans="2:18" x14ac:dyDescent="0.25">
      <c r="B211" s="34" t="s">
        <v>18</v>
      </c>
      <c r="C211" s="35" t="s">
        <v>15</v>
      </c>
      <c r="D211" s="35">
        <v>1.87</v>
      </c>
      <c r="E211" s="35">
        <v>1.93</v>
      </c>
      <c r="F211" t="s">
        <v>185</v>
      </c>
      <c r="G211" s="12">
        <f t="shared" si="18"/>
        <v>45179.850694444445</v>
      </c>
      <c r="H211" s="13">
        <f t="shared" ca="1" si="19"/>
        <v>1694377500</v>
      </c>
      <c r="I211">
        <f t="shared" si="20"/>
        <v>1.662464326286317E-2</v>
      </c>
      <c r="J211">
        <f t="shared" si="21"/>
        <v>0.51931232163143159</v>
      </c>
      <c r="L211" s="34" t="s">
        <v>78</v>
      </c>
      <c r="M211" s="35" t="s">
        <v>81</v>
      </c>
      <c r="N211" s="35">
        <v>1.31</v>
      </c>
      <c r="O211" s="35">
        <v>3.55</v>
      </c>
      <c r="Q211" s="12">
        <f>DATEVALUE(MID(M211,1,10))+TIMEVALUE(MID(M211,12,8))</f>
        <v>45178.8125</v>
      </c>
      <c r="R211" s="13">
        <f ca="1">IF(Q211&gt;TODAY(),86400*(Q211-25569),0)</f>
        <v>1694287800</v>
      </c>
    </row>
    <row r="212" spans="2:18" x14ac:dyDescent="0.25">
      <c r="B212" s="32" t="s">
        <v>19</v>
      </c>
      <c r="C212" s="33" t="s">
        <v>15</v>
      </c>
      <c r="D212" s="33">
        <v>1.64</v>
      </c>
      <c r="E212" s="33">
        <v>2.3199999999999998</v>
      </c>
      <c r="F212" t="s">
        <v>185</v>
      </c>
      <c r="G212" s="12">
        <f t="shared" si="18"/>
        <v>45179.850694444445</v>
      </c>
      <c r="H212" s="13">
        <f t="shared" ca="1" si="19"/>
        <v>1694377500</v>
      </c>
      <c r="I212">
        <f t="shared" si="20"/>
        <v>0.17872161480235488</v>
      </c>
      <c r="J212">
        <f t="shared" si="21"/>
        <v>0.60036080740117748</v>
      </c>
      <c r="L212" s="34" t="s">
        <v>79</v>
      </c>
      <c r="M212" s="35" t="s">
        <v>81</v>
      </c>
      <c r="N212" s="35">
        <v>1.05</v>
      </c>
      <c r="O212" s="35">
        <v>10.5</v>
      </c>
      <c r="Q212" s="12">
        <f t="shared" ref="Q197:Q260" si="22">DATEVALUE(MID(M212,1,10))+TIMEVALUE(MID(M212,12,8))</f>
        <v>45178.8125</v>
      </c>
      <c r="R212" s="13">
        <f t="shared" ref="R197:R260" ca="1" si="23">IF(Q212&gt;TODAY(),86400*(Q212-25569),0)</f>
        <v>1694287800</v>
      </c>
    </row>
    <row r="213" spans="2:18" x14ac:dyDescent="0.25">
      <c r="B213" s="34" t="s">
        <v>19</v>
      </c>
      <c r="C213" s="35" t="s">
        <v>15</v>
      </c>
      <c r="D213" s="35">
        <v>1.61</v>
      </c>
      <c r="E213" s="35">
        <v>2.4</v>
      </c>
      <c r="F213" t="s">
        <v>185</v>
      </c>
      <c r="G213" s="12">
        <f t="shared" si="18"/>
        <v>45179.850694444445</v>
      </c>
      <c r="H213" s="13">
        <f t="shared" ca="1" si="19"/>
        <v>1694377500</v>
      </c>
      <c r="I213">
        <f t="shared" si="20"/>
        <v>0.20445134575569351</v>
      </c>
      <c r="J213">
        <f t="shared" si="21"/>
        <v>0.61322567287784679</v>
      </c>
      <c r="L213" s="32" t="s">
        <v>79</v>
      </c>
      <c r="M213" s="33" t="s">
        <v>81</v>
      </c>
      <c r="N213" s="33">
        <v>1.04</v>
      </c>
      <c r="O213" s="33">
        <v>11</v>
      </c>
      <c r="Q213" s="12">
        <f t="shared" si="22"/>
        <v>45178.8125</v>
      </c>
      <c r="R213" s="13">
        <f t="shared" ca="1" si="23"/>
        <v>1694287800</v>
      </c>
    </row>
    <row r="214" spans="2:18" x14ac:dyDescent="0.25">
      <c r="B214" s="32" t="s">
        <v>19</v>
      </c>
      <c r="C214" s="33" t="s">
        <v>15</v>
      </c>
      <c r="D214" s="33">
        <v>1.62</v>
      </c>
      <c r="E214" s="33">
        <v>2.3199999999999998</v>
      </c>
      <c r="F214" t="s">
        <v>185</v>
      </c>
      <c r="G214" s="12">
        <f t="shared" si="18"/>
        <v>45179.850694444445</v>
      </c>
      <c r="H214" s="13">
        <f t="shared" ca="1" si="19"/>
        <v>1694377500</v>
      </c>
      <c r="I214">
        <f t="shared" si="20"/>
        <v>0.1862494678586632</v>
      </c>
      <c r="J214">
        <f t="shared" si="21"/>
        <v>0.60412473392933164</v>
      </c>
      <c r="L214" s="34" t="s">
        <v>79</v>
      </c>
      <c r="M214" s="35" t="s">
        <v>81</v>
      </c>
      <c r="N214" s="35">
        <v>1.06</v>
      </c>
      <c r="O214" s="35">
        <v>11</v>
      </c>
      <c r="Q214" s="12">
        <f t="shared" si="22"/>
        <v>45178.8125</v>
      </c>
      <c r="R214" s="13">
        <f t="shared" ca="1" si="23"/>
        <v>1694287800</v>
      </c>
    </row>
    <row r="215" spans="2:18" x14ac:dyDescent="0.25">
      <c r="B215" s="34" t="s">
        <v>19</v>
      </c>
      <c r="C215" s="35" t="s">
        <v>15</v>
      </c>
      <c r="D215" s="35">
        <v>1.59</v>
      </c>
      <c r="E215" s="35">
        <v>2.4</v>
      </c>
      <c r="F215" t="s">
        <v>185</v>
      </c>
      <c r="G215" s="12">
        <f t="shared" si="18"/>
        <v>45179.850694444445</v>
      </c>
      <c r="H215" s="13">
        <f t="shared" ca="1" si="19"/>
        <v>1694377500</v>
      </c>
      <c r="I215">
        <f t="shared" si="20"/>
        <v>0.21226415094339618</v>
      </c>
      <c r="J215">
        <f t="shared" si="21"/>
        <v>0.61713207547169813</v>
      </c>
      <c r="L215" s="32" t="s">
        <v>79</v>
      </c>
      <c r="M215" s="33" t="s">
        <v>81</v>
      </c>
      <c r="N215" s="33">
        <v>1.04</v>
      </c>
      <c r="O215" s="33">
        <v>12</v>
      </c>
      <c r="Q215" s="12">
        <f t="shared" si="22"/>
        <v>45178.8125</v>
      </c>
      <c r="R215" s="13">
        <f t="shared" ca="1" si="23"/>
        <v>1694287800</v>
      </c>
    </row>
    <row r="216" spans="2:18" x14ac:dyDescent="0.25">
      <c r="B216" s="32" t="s">
        <v>19</v>
      </c>
      <c r="C216" s="33" t="s">
        <v>15</v>
      </c>
      <c r="D216" s="33">
        <v>1.63</v>
      </c>
      <c r="E216" s="33">
        <v>2.4</v>
      </c>
      <c r="F216" t="s">
        <v>185</v>
      </c>
      <c r="G216" s="12">
        <f t="shared" si="18"/>
        <v>45179.850694444445</v>
      </c>
      <c r="H216" s="13">
        <f t="shared" ca="1" si="19"/>
        <v>1694377500</v>
      </c>
      <c r="I216">
        <f t="shared" si="20"/>
        <v>0.19683026584867075</v>
      </c>
      <c r="J216">
        <f t="shared" si="21"/>
        <v>0.60941513292433536</v>
      </c>
      <c r="L216" s="32" t="s">
        <v>79</v>
      </c>
      <c r="M216" s="33" t="s">
        <v>81</v>
      </c>
      <c r="N216" s="33">
        <v>1.04</v>
      </c>
      <c r="O216" s="33">
        <v>12</v>
      </c>
      <c r="Q216" s="12">
        <f t="shared" si="22"/>
        <v>45178.8125</v>
      </c>
      <c r="R216" s="13">
        <f t="shared" ca="1" si="23"/>
        <v>1694287800</v>
      </c>
    </row>
    <row r="217" spans="2:18" x14ac:dyDescent="0.25">
      <c r="B217" s="34" t="s">
        <v>19</v>
      </c>
      <c r="C217" s="35" t="s">
        <v>15</v>
      </c>
      <c r="D217" s="35">
        <v>1.62</v>
      </c>
      <c r="E217" s="35">
        <v>2.4</v>
      </c>
      <c r="F217" t="s">
        <v>185</v>
      </c>
      <c r="G217" s="12">
        <f t="shared" si="18"/>
        <v>45179.850694444445</v>
      </c>
      <c r="H217" s="13">
        <f t="shared" ca="1" si="19"/>
        <v>1694377500</v>
      </c>
      <c r="I217">
        <f t="shared" si="20"/>
        <v>0.20061728395061723</v>
      </c>
      <c r="J217">
        <f t="shared" si="21"/>
        <v>0.61130864197530865</v>
      </c>
      <c r="L217" s="34" t="s">
        <v>79</v>
      </c>
      <c r="M217" s="35" t="s">
        <v>81</v>
      </c>
      <c r="N217" s="35">
        <v>1.05</v>
      </c>
      <c r="O217" s="35">
        <v>12</v>
      </c>
      <c r="Q217" s="12">
        <f t="shared" si="22"/>
        <v>45178.8125</v>
      </c>
      <c r="R217" s="13">
        <f t="shared" ca="1" si="23"/>
        <v>1694287800</v>
      </c>
    </row>
    <row r="218" spans="2:18" x14ac:dyDescent="0.25">
      <c r="B218" s="32" t="s">
        <v>19</v>
      </c>
      <c r="C218" s="33" t="s">
        <v>15</v>
      </c>
      <c r="D218" s="33">
        <v>1.62</v>
      </c>
      <c r="E218" s="33">
        <v>2.41</v>
      </c>
      <c r="F218" t="s">
        <v>185</v>
      </c>
      <c r="G218" s="12">
        <f t="shared" si="18"/>
        <v>45179.850694444445</v>
      </c>
      <c r="H218" s="13">
        <f t="shared" ca="1" si="19"/>
        <v>1694377500</v>
      </c>
      <c r="I218">
        <f t="shared" si="20"/>
        <v>0.20234619128118436</v>
      </c>
      <c r="J218">
        <f t="shared" si="21"/>
        <v>0.61217309564059219</v>
      </c>
      <c r="L218" s="32" t="s">
        <v>79</v>
      </c>
      <c r="M218" s="33" t="s">
        <v>81</v>
      </c>
      <c r="N218" s="33">
        <v>1.05</v>
      </c>
      <c r="O218" s="33">
        <v>12</v>
      </c>
      <c r="Q218" s="12">
        <f t="shared" si="22"/>
        <v>45178.8125</v>
      </c>
      <c r="R218" s="13">
        <f t="shared" ca="1" si="23"/>
        <v>1694287800</v>
      </c>
    </row>
    <row r="219" spans="2:18" x14ac:dyDescent="0.25">
      <c r="B219" s="34" t="s">
        <v>19</v>
      </c>
      <c r="C219" s="35" t="s">
        <v>15</v>
      </c>
      <c r="D219" s="35">
        <v>1.62</v>
      </c>
      <c r="E219" s="35">
        <v>2.4</v>
      </c>
      <c r="F219" t="s">
        <v>185</v>
      </c>
      <c r="G219" s="12">
        <f t="shared" si="18"/>
        <v>45179.850694444445</v>
      </c>
      <c r="H219" s="13">
        <f t="shared" ca="1" si="19"/>
        <v>1694377500</v>
      </c>
      <c r="I219">
        <f t="shared" si="20"/>
        <v>0.20061728395061723</v>
      </c>
      <c r="J219">
        <f t="shared" si="21"/>
        <v>0.61130864197530865</v>
      </c>
      <c r="L219" s="34" t="s">
        <v>79</v>
      </c>
      <c r="M219" s="35" t="s">
        <v>81</v>
      </c>
      <c r="N219" s="35">
        <v>1.03</v>
      </c>
      <c r="O219" s="35">
        <v>12.5</v>
      </c>
      <c r="Q219" s="12">
        <f t="shared" si="22"/>
        <v>45178.8125</v>
      </c>
      <c r="R219" s="13">
        <f t="shared" ca="1" si="23"/>
        <v>1694287800</v>
      </c>
    </row>
    <row r="220" spans="2:18" x14ac:dyDescent="0.25">
      <c r="B220" s="32" t="s">
        <v>19</v>
      </c>
      <c r="C220" s="33" t="s">
        <v>15</v>
      </c>
      <c r="D220" s="33">
        <v>1.61</v>
      </c>
      <c r="E220" s="33">
        <v>2.35</v>
      </c>
      <c r="F220" t="s">
        <v>185</v>
      </c>
      <c r="G220" s="12">
        <f t="shared" si="18"/>
        <v>45179.850694444445</v>
      </c>
      <c r="H220" s="13">
        <f t="shared" ca="1" si="19"/>
        <v>1694377500</v>
      </c>
      <c r="I220">
        <f t="shared" si="20"/>
        <v>0.19558609752874317</v>
      </c>
      <c r="J220">
        <f t="shared" si="21"/>
        <v>0.60879304876437157</v>
      </c>
      <c r="L220" s="32" t="s">
        <v>79</v>
      </c>
      <c r="M220" s="33" t="s">
        <v>81</v>
      </c>
      <c r="N220" s="33">
        <v>1.03</v>
      </c>
      <c r="O220" s="33">
        <v>12.5</v>
      </c>
      <c r="Q220" s="12">
        <f t="shared" si="22"/>
        <v>45178.8125</v>
      </c>
      <c r="R220" s="13">
        <f t="shared" ca="1" si="23"/>
        <v>1694287800</v>
      </c>
    </row>
    <row r="221" spans="2:18" x14ac:dyDescent="0.25">
      <c r="B221" s="34" t="s">
        <v>19</v>
      </c>
      <c r="C221" s="35" t="s">
        <v>15</v>
      </c>
      <c r="D221" s="35">
        <v>1.62</v>
      </c>
      <c r="E221" s="35">
        <v>2.41</v>
      </c>
      <c r="F221" t="s">
        <v>185</v>
      </c>
      <c r="G221" s="12">
        <f t="shared" si="18"/>
        <v>45179.850694444445</v>
      </c>
      <c r="H221" s="13">
        <f t="shared" ca="1" si="19"/>
        <v>1694377500</v>
      </c>
      <c r="I221">
        <f t="shared" si="20"/>
        <v>0.20234619128118436</v>
      </c>
      <c r="J221">
        <f t="shared" si="21"/>
        <v>0.61217309564059219</v>
      </c>
      <c r="L221" s="34" t="s">
        <v>79</v>
      </c>
      <c r="M221" s="35" t="s">
        <v>81</v>
      </c>
      <c r="N221" s="35">
        <v>1.04</v>
      </c>
      <c r="O221" s="35">
        <v>12.5</v>
      </c>
      <c r="Q221" s="12">
        <f t="shared" si="22"/>
        <v>45178.8125</v>
      </c>
      <c r="R221" s="13">
        <f t="shared" ca="1" si="23"/>
        <v>1694287800</v>
      </c>
    </row>
    <row r="222" spans="2:18" x14ac:dyDescent="0.25">
      <c r="B222" s="32" t="s">
        <v>19</v>
      </c>
      <c r="C222" s="33" t="s">
        <v>15</v>
      </c>
      <c r="D222" s="33">
        <v>1.62</v>
      </c>
      <c r="E222" s="33">
        <v>2.35</v>
      </c>
      <c r="F222" t="s">
        <v>185</v>
      </c>
      <c r="G222" s="12">
        <f t="shared" si="18"/>
        <v>45179.850694444445</v>
      </c>
      <c r="H222" s="13">
        <f t="shared" ca="1" si="19"/>
        <v>1694377500</v>
      </c>
      <c r="I222">
        <f t="shared" si="20"/>
        <v>0.19175203572366689</v>
      </c>
      <c r="J222">
        <f t="shared" si="21"/>
        <v>0.60687601786183343</v>
      </c>
      <c r="L222" s="34" t="s">
        <v>79</v>
      </c>
      <c r="M222" s="35" t="s">
        <v>81</v>
      </c>
      <c r="N222" s="35">
        <v>1.03</v>
      </c>
      <c r="O222" s="35">
        <v>13</v>
      </c>
      <c r="Q222" s="12">
        <f t="shared" si="22"/>
        <v>45178.8125</v>
      </c>
      <c r="R222" s="13">
        <f t="shared" ca="1" si="23"/>
        <v>1694287800</v>
      </c>
    </row>
    <row r="223" spans="2:18" x14ac:dyDescent="0.25">
      <c r="B223" s="34" t="s">
        <v>19</v>
      </c>
      <c r="C223" s="35" t="s">
        <v>15</v>
      </c>
      <c r="D223" s="35">
        <v>1.62</v>
      </c>
      <c r="E223" s="35">
        <v>2.35</v>
      </c>
      <c r="F223" t="s">
        <v>185</v>
      </c>
      <c r="G223" s="12">
        <f t="shared" si="18"/>
        <v>45179.850694444445</v>
      </c>
      <c r="H223" s="13">
        <f t="shared" ca="1" si="19"/>
        <v>1694377500</v>
      </c>
      <c r="I223">
        <f t="shared" si="20"/>
        <v>0.19175203572366689</v>
      </c>
      <c r="J223">
        <f t="shared" si="21"/>
        <v>0.60687601786183343</v>
      </c>
      <c r="L223" s="32" t="s">
        <v>79</v>
      </c>
      <c r="M223" s="33" t="s">
        <v>81</v>
      </c>
      <c r="N223" s="33">
        <v>1.04</v>
      </c>
      <c r="O223" s="33">
        <v>14</v>
      </c>
      <c r="Q223" s="12">
        <f t="shared" si="22"/>
        <v>45178.8125</v>
      </c>
      <c r="R223" s="13">
        <f t="shared" ca="1" si="23"/>
        <v>1694287800</v>
      </c>
    </row>
    <row r="224" spans="2:18" x14ac:dyDescent="0.25">
      <c r="B224" s="32" t="s">
        <v>19</v>
      </c>
      <c r="C224" s="33" t="s">
        <v>15</v>
      </c>
      <c r="D224" s="33">
        <v>1.62</v>
      </c>
      <c r="E224" s="33">
        <v>2.36</v>
      </c>
      <c r="F224" t="s">
        <v>185</v>
      </c>
      <c r="G224" s="12">
        <f t="shared" si="18"/>
        <v>45179.850694444445</v>
      </c>
      <c r="H224" s="13">
        <f t="shared" ca="1" si="19"/>
        <v>1694377500</v>
      </c>
      <c r="I224">
        <f t="shared" si="20"/>
        <v>0.19355513705796185</v>
      </c>
      <c r="J224">
        <f t="shared" si="21"/>
        <v>0.6077775685289809</v>
      </c>
      <c r="L224" s="32" t="s">
        <v>76</v>
      </c>
      <c r="M224" s="33" t="s">
        <v>81</v>
      </c>
      <c r="N224" s="33">
        <v>1.01</v>
      </c>
      <c r="O224" s="33">
        <v>21</v>
      </c>
      <c r="Q224" s="12">
        <f t="shared" si="22"/>
        <v>45178.8125</v>
      </c>
      <c r="R224" s="13">
        <f t="shared" ca="1" si="23"/>
        <v>1694287800</v>
      </c>
    </row>
    <row r="225" spans="2:18" x14ac:dyDescent="0.25">
      <c r="B225" s="34" t="s">
        <v>19</v>
      </c>
      <c r="C225" s="35" t="s">
        <v>15</v>
      </c>
      <c r="D225" s="35">
        <v>1.67</v>
      </c>
      <c r="E225" s="35">
        <v>2.2999999999999998</v>
      </c>
      <c r="F225" t="s">
        <v>185</v>
      </c>
      <c r="G225" s="12">
        <f t="shared" si="18"/>
        <v>45179.850694444445</v>
      </c>
      <c r="H225" s="13">
        <f t="shared" ca="1" si="19"/>
        <v>1694377500</v>
      </c>
      <c r="I225">
        <f t="shared" si="20"/>
        <v>0.16401978651392868</v>
      </c>
      <c r="J225">
        <f t="shared" si="21"/>
        <v>0.59300989325696429</v>
      </c>
      <c r="L225" s="34" t="s">
        <v>76</v>
      </c>
      <c r="M225" s="35" t="s">
        <v>81</v>
      </c>
      <c r="N225" s="35">
        <v>1.01</v>
      </c>
      <c r="O225" s="35">
        <v>21</v>
      </c>
      <c r="Q225" s="12">
        <f t="shared" si="22"/>
        <v>45178.8125</v>
      </c>
      <c r="R225" s="13">
        <f t="shared" ca="1" si="23"/>
        <v>1694287800</v>
      </c>
    </row>
    <row r="226" spans="2:18" x14ac:dyDescent="0.25">
      <c r="B226" s="32" t="s">
        <v>19</v>
      </c>
      <c r="C226" s="33" t="s">
        <v>15</v>
      </c>
      <c r="D226" s="33">
        <v>1.61</v>
      </c>
      <c r="E226" s="33">
        <v>2.4</v>
      </c>
      <c r="F226" t="s">
        <v>185</v>
      </c>
      <c r="G226" s="12">
        <f t="shared" si="18"/>
        <v>45179.850694444445</v>
      </c>
      <c r="H226" s="13">
        <f t="shared" ca="1" si="19"/>
        <v>1694377500</v>
      </c>
      <c r="I226">
        <f t="shared" si="20"/>
        <v>0.20445134575569351</v>
      </c>
      <c r="J226">
        <f t="shared" si="21"/>
        <v>0.61322567287784679</v>
      </c>
      <c r="L226" s="32" t="s">
        <v>76</v>
      </c>
      <c r="M226" s="33" t="s">
        <v>81</v>
      </c>
      <c r="N226" s="33">
        <v>1</v>
      </c>
      <c r="O226" s="33">
        <v>41</v>
      </c>
      <c r="Q226" s="12">
        <f t="shared" si="22"/>
        <v>45178.8125</v>
      </c>
      <c r="R226" s="13">
        <f t="shared" ca="1" si="23"/>
        <v>1694287800</v>
      </c>
    </row>
    <row r="227" spans="2:18" x14ac:dyDescent="0.25">
      <c r="B227" s="34" t="s">
        <v>19</v>
      </c>
      <c r="C227" s="35" t="s">
        <v>15</v>
      </c>
      <c r="D227" s="35">
        <v>1.61</v>
      </c>
      <c r="E227" s="35">
        <v>2.35</v>
      </c>
      <c r="F227" t="s">
        <v>185</v>
      </c>
      <c r="G227" s="12">
        <f t="shared" si="18"/>
        <v>45179.850694444445</v>
      </c>
      <c r="H227" s="13">
        <f t="shared" ca="1" si="19"/>
        <v>1694377500</v>
      </c>
      <c r="I227">
        <f t="shared" si="20"/>
        <v>0.19558609752874317</v>
      </c>
      <c r="J227">
        <f t="shared" si="21"/>
        <v>0.60879304876437157</v>
      </c>
      <c r="L227" s="34" t="s">
        <v>83</v>
      </c>
      <c r="M227" s="35" t="s">
        <v>84</v>
      </c>
      <c r="N227" s="35">
        <v>2.2999999999999998</v>
      </c>
      <c r="O227" s="35">
        <v>1.62</v>
      </c>
      <c r="Q227" s="12">
        <f t="shared" si="22"/>
        <v>45178.833333333336</v>
      </c>
      <c r="R227" s="13">
        <f t="shared" ca="1" si="23"/>
        <v>1694289600.0000002</v>
      </c>
    </row>
    <row r="228" spans="2:18" x14ac:dyDescent="0.25">
      <c r="B228" s="32" t="s">
        <v>20</v>
      </c>
      <c r="C228" s="33" t="s">
        <v>21</v>
      </c>
      <c r="D228" s="33">
        <v>1.57</v>
      </c>
      <c r="E228" s="33">
        <v>2.46</v>
      </c>
      <c r="F228" t="s">
        <v>185</v>
      </c>
      <c r="G228" s="12">
        <f t="shared" si="18"/>
        <v>45180.013888888891</v>
      </c>
      <c r="H228" s="13">
        <f t="shared" ca="1" si="19"/>
        <v>1694391600.0000002</v>
      </c>
      <c r="I228">
        <f t="shared" si="20"/>
        <v>0.23043861011858524</v>
      </c>
      <c r="J228">
        <f t="shared" si="21"/>
        <v>0.62621930505929257</v>
      </c>
      <c r="L228" s="32" t="s">
        <v>83</v>
      </c>
      <c r="M228" s="33" t="s">
        <v>84</v>
      </c>
      <c r="N228" s="33">
        <v>2.2999999999999998</v>
      </c>
      <c r="O228" s="33">
        <v>1.62</v>
      </c>
      <c r="Q228" s="12">
        <f t="shared" si="22"/>
        <v>45178.833333333336</v>
      </c>
      <c r="R228" s="13">
        <f t="shared" ca="1" si="23"/>
        <v>1694289600.0000002</v>
      </c>
    </row>
    <row r="229" spans="2:18" x14ac:dyDescent="0.25">
      <c r="B229" s="34" t="s">
        <v>20</v>
      </c>
      <c r="C229" s="35" t="s">
        <v>21</v>
      </c>
      <c r="D229" s="35">
        <v>1.59</v>
      </c>
      <c r="E229" s="35">
        <v>2.4300000000000002</v>
      </c>
      <c r="F229" t="s">
        <v>185</v>
      </c>
      <c r="G229" s="12">
        <f t="shared" si="18"/>
        <v>45180.013888888891</v>
      </c>
      <c r="H229" s="13">
        <f t="shared" ca="1" si="19"/>
        <v>1694391600.0000002</v>
      </c>
      <c r="I229">
        <f t="shared" si="20"/>
        <v>0.21740818386520694</v>
      </c>
      <c r="J229">
        <f t="shared" si="21"/>
        <v>0.61970409193260345</v>
      </c>
      <c r="L229" s="32" t="s">
        <v>83</v>
      </c>
      <c r="M229" s="33" t="s">
        <v>84</v>
      </c>
      <c r="N229" s="33">
        <v>2.34</v>
      </c>
      <c r="O229" s="33">
        <v>1.62</v>
      </c>
      <c r="Q229" s="12">
        <f t="shared" si="22"/>
        <v>45178.833333333336</v>
      </c>
      <c r="R229" s="13">
        <f t="shared" ca="1" si="23"/>
        <v>1694289600.0000002</v>
      </c>
    </row>
    <row r="230" spans="2:18" x14ac:dyDescent="0.25">
      <c r="B230" s="32" t="s">
        <v>20</v>
      </c>
      <c r="C230" s="33" t="s">
        <v>21</v>
      </c>
      <c r="D230" s="33">
        <v>1.58</v>
      </c>
      <c r="E230" s="33">
        <v>2.4</v>
      </c>
      <c r="F230" t="s">
        <v>185</v>
      </c>
      <c r="G230" s="12">
        <f t="shared" si="18"/>
        <v>45180.013888888891</v>
      </c>
      <c r="H230" s="13">
        <f t="shared" ca="1" si="19"/>
        <v>1694391600.0000002</v>
      </c>
      <c r="I230">
        <f t="shared" si="20"/>
        <v>0.21624472573839654</v>
      </c>
      <c r="J230">
        <f t="shared" si="21"/>
        <v>0.61912236286919831</v>
      </c>
      <c r="L230" s="34" t="s">
        <v>83</v>
      </c>
      <c r="M230" s="35" t="s">
        <v>84</v>
      </c>
      <c r="N230" s="35">
        <v>2.2999999999999998</v>
      </c>
      <c r="O230" s="35">
        <v>1.65</v>
      </c>
      <c r="Q230" s="12">
        <f t="shared" si="22"/>
        <v>45178.833333333336</v>
      </c>
      <c r="R230" s="13">
        <f t="shared" ca="1" si="23"/>
        <v>1694289600.0000002</v>
      </c>
    </row>
    <row r="231" spans="2:18" x14ac:dyDescent="0.25">
      <c r="B231" s="34" t="s">
        <v>20</v>
      </c>
      <c r="C231" s="35" t="s">
        <v>21</v>
      </c>
      <c r="D231" s="35">
        <v>1.56</v>
      </c>
      <c r="E231" s="35">
        <v>2.4500000000000002</v>
      </c>
      <c r="F231" t="s">
        <v>185</v>
      </c>
      <c r="G231" s="12">
        <f t="shared" si="18"/>
        <v>45180.013888888891</v>
      </c>
      <c r="H231" s="13">
        <f t="shared" ca="1" si="19"/>
        <v>1694391600.0000002</v>
      </c>
      <c r="I231">
        <f t="shared" si="20"/>
        <v>0.23286237571951857</v>
      </c>
      <c r="J231">
        <f t="shared" si="21"/>
        <v>0.62743118785975927</v>
      </c>
      <c r="L231" s="32" t="s">
        <v>83</v>
      </c>
      <c r="M231" s="33" t="s">
        <v>84</v>
      </c>
      <c r="N231" s="33">
        <v>2.2999999999999998</v>
      </c>
      <c r="O231" s="33">
        <v>1.65</v>
      </c>
      <c r="Q231" s="12">
        <f t="shared" si="22"/>
        <v>45178.833333333336</v>
      </c>
      <c r="R231" s="13">
        <f t="shared" ca="1" si="23"/>
        <v>1694289600.0000002</v>
      </c>
    </row>
    <row r="232" spans="2:18" x14ac:dyDescent="0.25">
      <c r="B232" s="32" t="s">
        <v>20</v>
      </c>
      <c r="C232" s="33" t="s">
        <v>21</v>
      </c>
      <c r="D232" s="33">
        <v>1.6</v>
      </c>
      <c r="E232" s="33">
        <v>2.4700000000000002</v>
      </c>
      <c r="F232" t="s">
        <v>185</v>
      </c>
      <c r="G232" s="12">
        <f t="shared" si="18"/>
        <v>45180.013888888891</v>
      </c>
      <c r="H232" s="13">
        <f t="shared" ca="1" si="19"/>
        <v>1694391600.0000002</v>
      </c>
      <c r="I232">
        <f t="shared" si="20"/>
        <v>0.22014170040485831</v>
      </c>
      <c r="J232">
        <f t="shared" si="21"/>
        <v>0.62107085020242914</v>
      </c>
      <c r="L232" s="32" t="s">
        <v>83</v>
      </c>
      <c r="M232" s="33" t="s">
        <v>84</v>
      </c>
      <c r="N232" s="33">
        <v>2.35</v>
      </c>
      <c r="O232" s="33">
        <v>1.65</v>
      </c>
      <c r="Q232" s="12">
        <f t="shared" si="22"/>
        <v>45178.833333333336</v>
      </c>
      <c r="R232" s="13">
        <f t="shared" ca="1" si="23"/>
        <v>1694289600.0000002</v>
      </c>
    </row>
    <row r="233" spans="2:18" x14ac:dyDescent="0.25">
      <c r="B233" s="34" t="s">
        <v>20</v>
      </c>
      <c r="C233" s="35" t="s">
        <v>21</v>
      </c>
      <c r="D233" s="35">
        <v>1.59</v>
      </c>
      <c r="E233" s="35">
        <v>2.48</v>
      </c>
      <c r="F233" t="s">
        <v>185</v>
      </c>
      <c r="G233" s="12">
        <f t="shared" si="18"/>
        <v>45180.013888888891</v>
      </c>
      <c r="H233" s="13">
        <f t="shared" ca="1" si="19"/>
        <v>1694391600.0000002</v>
      </c>
      <c r="I233">
        <f t="shared" si="20"/>
        <v>0.22570501115844993</v>
      </c>
      <c r="J233">
        <f t="shared" si="21"/>
        <v>0.623852505579225</v>
      </c>
      <c r="L233" s="32" t="s">
        <v>83</v>
      </c>
      <c r="M233" s="33" t="s">
        <v>84</v>
      </c>
      <c r="N233" s="33">
        <v>2.25</v>
      </c>
      <c r="O233" s="33">
        <v>1.66</v>
      </c>
      <c r="Q233" s="12">
        <f t="shared" si="22"/>
        <v>45178.833333333336</v>
      </c>
      <c r="R233" s="13">
        <f t="shared" ca="1" si="23"/>
        <v>1694289600.0000002</v>
      </c>
    </row>
    <row r="234" spans="2:18" x14ac:dyDescent="0.25">
      <c r="B234" s="32" t="s">
        <v>20</v>
      </c>
      <c r="C234" s="33" t="s">
        <v>21</v>
      </c>
      <c r="D234" s="33">
        <v>1.61</v>
      </c>
      <c r="E234" s="33">
        <v>2.4300000000000002</v>
      </c>
      <c r="F234" t="s">
        <v>185</v>
      </c>
      <c r="G234" s="12">
        <f t="shared" si="18"/>
        <v>45180.013888888891</v>
      </c>
      <c r="H234" s="13">
        <f t="shared" ca="1" si="19"/>
        <v>1694391600.0000002</v>
      </c>
      <c r="I234">
        <f t="shared" si="20"/>
        <v>0.20959537867750427</v>
      </c>
      <c r="J234">
        <f t="shared" si="21"/>
        <v>0.61579768933875212</v>
      </c>
      <c r="L234" s="34" t="s">
        <v>83</v>
      </c>
      <c r="M234" s="35" t="s">
        <v>84</v>
      </c>
      <c r="N234" s="35">
        <v>2.25</v>
      </c>
      <c r="O234" s="35">
        <v>1.66</v>
      </c>
      <c r="Q234" s="12">
        <f t="shared" si="22"/>
        <v>45178.833333333336</v>
      </c>
      <c r="R234" s="13">
        <f t="shared" ca="1" si="23"/>
        <v>1694289600.0000002</v>
      </c>
    </row>
    <row r="235" spans="2:18" x14ac:dyDescent="0.25">
      <c r="B235" s="34" t="s">
        <v>20</v>
      </c>
      <c r="C235" s="35" t="s">
        <v>21</v>
      </c>
      <c r="D235" s="35">
        <v>1.59</v>
      </c>
      <c r="E235" s="35">
        <v>2.4500000000000002</v>
      </c>
      <c r="F235" t="s">
        <v>185</v>
      </c>
      <c r="G235" s="12">
        <f t="shared" si="18"/>
        <v>45180.013888888891</v>
      </c>
      <c r="H235" s="13">
        <f t="shared" ca="1" si="19"/>
        <v>1694391600.0000002</v>
      </c>
      <c r="I235">
        <f t="shared" si="20"/>
        <v>0.22076755230394046</v>
      </c>
      <c r="J235">
        <f t="shared" si="21"/>
        <v>0.62138377615197027</v>
      </c>
      <c r="L235" s="34" t="s">
        <v>83</v>
      </c>
      <c r="M235" s="35" t="s">
        <v>84</v>
      </c>
      <c r="N235" s="35">
        <v>2.2799999999999998</v>
      </c>
      <c r="O235" s="35">
        <v>1.67</v>
      </c>
      <c r="Q235" s="12">
        <f t="shared" si="22"/>
        <v>45178.833333333336</v>
      </c>
      <c r="R235" s="13">
        <f t="shared" ca="1" si="23"/>
        <v>1694289600.0000002</v>
      </c>
    </row>
    <row r="236" spans="2:18" x14ac:dyDescent="0.25">
      <c r="B236" s="32" t="s">
        <v>20</v>
      </c>
      <c r="C236" s="33" t="s">
        <v>21</v>
      </c>
      <c r="D236" s="33">
        <v>1.57</v>
      </c>
      <c r="E236" s="33">
        <v>2.4300000000000002</v>
      </c>
      <c r="F236" t="s">
        <v>185</v>
      </c>
      <c r="G236" s="12">
        <f t="shared" si="18"/>
        <v>45180.013888888891</v>
      </c>
      <c r="H236" s="13">
        <f t="shared" ca="1" si="19"/>
        <v>1694391600.0000002</v>
      </c>
      <c r="I236">
        <f t="shared" si="20"/>
        <v>0.22542004141437971</v>
      </c>
      <c r="J236">
        <f t="shared" si="21"/>
        <v>0.62371002070718984</v>
      </c>
      <c r="L236" s="32" t="s">
        <v>83</v>
      </c>
      <c r="M236" s="33" t="s">
        <v>84</v>
      </c>
      <c r="N236" s="33">
        <v>2.2999999999999998</v>
      </c>
      <c r="O236" s="33">
        <v>1.67</v>
      </c>
      <c r="Q236" s="12">
        <f t="shared" si="22"/>
        <v>45178.833333333336</v>
      </c>
      <c r="R236" s="13">
        <f t="shared" ca="1" si="23"/>
        <v>1694289600.0000002</v>
      </c>
    </row>
    <row r="237" spans="2:18" x14ac:dyDescent="0.25">
      <c r="B237" s="34" t="s">
        <v>20</v>
      </c>
      <c r="C237" s="35" t="s">
        <v>21</v>
      </c>
      <c r="D237" s="35">
        <v>1.61</v>
      </c>
      <c r="E237" s="35">
        <v>2.4300000000000002</v>
      </c>
      <c r="F237" t="s">
        <v>185</v>
      </c>
      <c r="G237" s="12">
        <f t="shared" si="18"/>
        <v>45180.013888888891</v>
      </c>
      <c r="H237" s="13">
        <f t="shared" ca="1" si="19"/>
        <v>1694391600.0000002</v>
      </c>
      <c r="I237">
        <f t="shared" si="20"/>
        <v>0.20959537867750427</v>
      </c>
      <c r="J237">
        <f t="shared" si="21"/>
        <v>0.61579768933875212</v>
      </c>
      <c r="L237" s="34" t="s">
        <v>83</v>
      </c>
      <c r="M237" s="35" t="s">
        <v>84</v>
      </c>
      <c r="N237" s="35">
        <v>2.2999999999999998</v>
      </c>
      <c r="O237" s="35">
        <v>1.67</v>
      </c>
      <c r="Q237" s="12">
        <f t="shared" si="22"/>
        <v>45178.833333333336</v>
      </c>
      <c r="R237" s="13">
        <f t="shared" ca="1" si="23"/>
        <v>1694289600.0000002</v>
      </c>
    </row>
    <row r="238" spans="2:18" x14ac:dyDescent="0.25">
      <c r="B238" s="32" t="s">
        <v>20</v>
      </c>
      <c r="C238" s="33" t="s">
        <v>21</v>
      </c>
      <c r="D238" s="33">
        <v>1.57</v>
      </c>
      <c r="E238" s="33">
        <v>2.5</v>
      </c>
      <c r="F238" t="s">
        <v>185</v>
      </c>
      <c r="G238" s="12">
        <f t="shared" si="18"/>
        <v>45180.013888888891</v>
      </c>
      <c r="H238" s="13">
        <f t="shared" ca="1" si="19"/>
        <v>1694391600.0000002</v>
      </c>
      <c r="I238">
        <f t="shared" si="20"/>
        <v>0.23694267515923562</v>
      </c>
      <c r="J238">
        <f t="shared" si="21"/>
        <v>0.62947133757961782</v>
      </c>
      <c r="L238" s="34" t="s">
        <v>83</v>
      </c>
      <c r="M238" s="35" t="s">
        <v>84</v>
      </c>
      <c r="N238" s="35">
        <v>2.25</v>
      </c>
      <c r="O238" s="35">
        <v>1.69</v>
      </c>
      <c r="Q238" s="12">
        <f t="shared" si="22"/>
        <v>45178.833333333336</v>
      </c>
      <c r="R238" s="13">
        <f t="shared" ca="1" si="23"/>
        <v>1694289600.0000002</v>
      </c>
    </row>
    <row r="239" spans="2:18" x14ac:dyDescent="0.25">
      <c r="B239" s="34" t="s">
        <v>20</v>
      </c>
      <c r="C239" s="35" t="s">
        <v>21</v>
      </c>
      <c r="D239" s="35">
        <v>1.57</v>
      </c>
      <c r="E239" s="35">
        <v>2.4500000000000002</v>
      </c>
      <c r="F239" t="s">
        <v>185</v>
      </c>
      <c r="G239" s="12">
        <f t="shared" si="18"/>
        <v>45180.013888888891</v>
      </c>
      <c r="H239" s="13">
        <f t="shared" ca="1" si="19"/>
        <v>1694391600.0000002</v>
      </c>
      <c r="I239">
        <f t="shared" si="20"/>
        <v>0.22877940985311324</v>
      </c>
      <c r="J239">
        <f t="shared" si="21"/>
        <v>0.62538970492655666</v>
      </c>
      <c r="L239" s="34" t="s">
        <v>83</v>
      </c>
      <c r="M239" s="35" t="s">
        <v>84</v>
      </c>
      <c r="N239" s="35">
        <v>2.25</v>
      </c>
      <c r="O239" s="35">
        <v>1.69</v>
      </c>
      <c r="Q239" s="12">
        <f t="shared" si="22"/>
        <v>45178.833333333336</v>
      </c>
      <c r="R239" s="13">
        <f t="shared" ca="1" si="23"/>
        <v>1694289600.0000002</v>
      </c>
    </row>
    <row r="240" spans="2:18" x14ac:dyDescent="0.25">
      <c r="B240" s="32" t="s">
        <v>20</v>
      </c>
      <c r="C240" s="33" t="s">
        <v>21</v>
      </c>
      <c r="D240" s="33">
        <v>1.6</v>
      </c>
      <c r="E240" s="33">
        <v>2.4</v>
      </c>
      <c r="F240" t="s">
        <v>185</v>
      </c>
      <c r="G240" s="12">
        <f t="shared" si="18"/>
        <v>45180.013888888891</v>
      </c>
      <c r="H240" s="13">
        <f t="shared" ca="1" si="19"/>
        <v>1694391600.0000002</v>
      </c>
      <c r="I240">
        <f t="shared" si="20"/>
        <v>0.20833333333333331</v>
      </c>
      <c r="J240">
        <f t="shared" si="21"/>
        <v>0.61516666666666664</v>
      </c>
      <c r="L240" s="32" t="s">
        <v>83</v>
      </c>
      <c r="M240" s="33" t="s">
        <v>84</v>
      </c>
      <c r="N240" s="33">
        <v>2.25</v>
      </c>
      <c r="O240" s="33">
        <v>1.69</v>
      </c>
      <c r="Q240" s="12">
        <f t="shared" si="22"/>
        <v>45178.833333333336</v>
      </c>
      <c r="R240" s="13">
        <f t="shared" ca="1" si="23"/>
        <v>1694289600.0000002</v>
      </c>
    </row>
    <row r="241" spans="2:18" x14ac:dyDescent="0.25">
      <c r="B241" s="34" t="s">
        <v>20</v>
      </c>
      <c r="C241" s="35" t="s">
        <v>21</v>
      </c>
      <c r="D241" s="35">
        <v>1.57</v>
      </c>
      <c r="E241" s="35">
        <v>2.5</v>
      </c>
      <c r="F241" t="s">
        <v>185</v>
      </c>
      <c r="G241" s="12">
        <f t="shared" si="18"/>
        <v>45180.013888888891</v>
      </c>
      <c r="H241" s="13">
        <f t="shared" ca="1" si="19"/>
        <v>1694391600.0000002</v>
      </c>
      <c r="I241">
        <f t="shared" si="20"/>
        <v>0.23694267515923562</v>
      </c>
      <c r="J241">
        <f t="shared" si="21"/>
        <v>0.62947133757961782</v>
      </c>
      <c r="L241" s="34" t="s">
        <v>85</v>
      </c>
      <c r="M241" s="35" t="s">
        <v>84</v>
      </c>
      <c r="N241" s="35">
        <v>1.01</v>
      </c>
      <c r="O241" s="35">
        <v>21</v>
      </c>
      <c r="Q241" s="12">
        <f t="shared" si="22"/>
        <v>45178.833333333336</v>
      </c>
      <c r="R241" s="13">
        <f t="shared" ca="1" si="23"/>
        <v>1694289600.0000002</v>
      </c>
    </row>
    <row r="242" spans="2:18" x14ac:dyDescent="0.25">
      <c r="B242" s="32" t="s">
        <v>20</v>
      </c>
      <c r="C242" s="33" t="s">
        <v>21</v>
      </c>
      <c r="D242" s="33">
        <v>1.57</v>
      </c>
      <c r="E242" s="33">
        <v>2.48</v>
      </c>
      <c r="F242" t="s">
        <v>185</v>
      </c>
      <c r="G242" s="12">
        <f t="shared" si="18"/>
        <v>45180.013888888891</v>
      </c>
      <c r="H242" s="13">
        <f t="shared" ca="1" si="19"/>
        <v>1694391600.0000002</v>
      </c>
      <c r="I242">
        <f t="shared" si="20"/>
        <v>0.2337168687076227</v>
      </c>
      <c r="J242">
        <f t="shared" si="21"/>
        <v>0.62785843435381139</v>
      </c>
      <c r="L242" s="32" t="s">
        <v>85</v>
      </c>
      <c r="M242" s="33" t="s">
        <v>84</v>
      </c>
      <c r="N242" s="33">
        <v>1.01</v>
      </c>
      <c r="O242" s="33">
        <v>23</v>
      </c>
      <c r="Q242" s="12">
        <f t="shared" si="22"/>
        <v>45178.833333333336</v>
      </c>
      <c r="R242" s="13">
        <f t="shared" ca="1" si="23"/>
        <v>1694289600.0000002</v>
      </c>
    </row>
    <row r="243" spans="2:18" x14ac:dyDescent="0.25">
      <c r="B243" t="s">
        <v>1</v>
      </c>
      <c r="C243" t="s">
        <v>2</v>
      </c>
      <c r="D243">
        <v>1.4</v>
      </c>
      <c r="E243">
        <v>3.1</v>
      </c>
      <c r="F243" t="s">
        <v>184</v>
      </c>
      <c r="G243" s="12">
        <f t="shared" ref="G243:G303" si="24">DATEVALUE(MID(C243,1,10))+TIMEVALUE(MID(C243,12,8))</f>
        <v>45179.083356481482</v>
      </c>
      <c r="H243" s="13">
        <f t="shared" ref="H243:H303" ca="1" si="25">IF(F243&gt;TODAY(),86400*(G243-25569),100)</f>
        <v>1694311202</v>
      </c>
      <c r="I243">
        <f t="shared" ref="I243:I303" si="26">ABS(1/D243-1/E243)</f>
        <v>0.39170506912442399</v>
      </c>
      <c r="J243">
        <f t="shared" ref="J243:J303" si="27">0.511+I243/2</f>
        <v>0.70685253456221198</v>
      </c>
      <c r="L243" s="34" t="s">
        <v>85</v>
      </c>
      <c r="M243" s="35" t="s">
        <v>84</v>
      </c>
      <c r="N243" s="35">
        <v>1</v>
      </c>
      <c r="O243" s="35">
        <v>41</v>
      </c>
      <c r="Q243" s="12">
        <f t="shared" si="22"/>
        <v>45178.833333333336</v>
      </c>
      <c r="R243" s="13">
        <f t="shared" ca="1" si="23"/>
        <v>1694289600.0000002</v>
      </c>
    </row>
    <row r="244" spans="2:18" x14ac:dyDescent="0.25">
      <c r="B244" t="s">
        <v>1</v>
      </c>
      <c r="C244" t="s">
        <v>2</v>
      </c>
      <c r="D244">
        <v>1.4</v>
      </c>
      <c r="E244">
        <v>3.1</v>
      </c>
      <c r="F244" t="s">
        <v>184</v>
      </c>
      <c r="G244" s="12">
        <f t="shared" si="24"/>
        <v>45179.083356481482</v>
      </c>
      <c r="H244" s="13">
        <f t="shared" ca="1" si="25"/>
        <v>1694311202</v>
      </c>
      <c r="I244">
        <f t="shared" si="26"/>
        <v>0.39170506912442399</v>
      </c>
      <c r="J244">
        <f t="shared" si="27"/>
        <v>0.70685253456221198</v>
      </c>
      <c r="L244" s="32" t="s">
        <v>86</v>
      </c>
      <c r="M244" s="33" t="s">
        <v>274</v>
      </c>
      <c r="N244" s="33">
        <v>21</v>
      </c>
      <c r="O244" s="33">
        <v>1.01</v>
      </c>
      <c r="Q244" s="12">
        <f t="shared" si="22"/>
        <v>45178.875</v>
      </c>
      <c r="R244" s="13">
        <f t="shared" ca="1" si="23"/>
        <v>1694293200</v>
      </c>
    </row>
    <row r="245" spans="2:18" x14ac:dyDescent="0.25">
      <c r="B245" t="s">
        <v>1</v>
      </c>
      <c r="C245" t="s">
        <v>2</v>
      </c>
      <c r="D245">
        <v>1.4</v>
      </c>
      <c r="E245">
        <v>3.05</v>
      </c>
      <c r="F245" t="s">
        <v>184</v>
      </c>
      <c r="G245" s="12">
        <f t="shared" si="24"/>
        <v>45179.083356481482</v>
      </c>
      <c r="H245" s="13">
        <f t="shared" ca="1" si="25"/>
        <v>1694311202</v>
      </c>
      <c r="I245">
        <f t="shared" si="26"/>
        <v>0.38641686182669788</v>
      </c>
      <c r="J245">
        <f t="shared" si="27"/>
        <v>0.70420843091334895</v>
      </c>
      <c r="L245" s="34" t="s">
        <v>86</v>
      </c>
      <c r="M245" s="35" t="s">
        <v>274</v>
      </c>
      <c r="N245" s="35">
        <v>21</v>
      </c>
      <c r="O245" s="35">
        <v>1.01</v>
      </c>
      <c r="Q245" s="12">
        <f t="shared" si="22"/>
        <v>45178.875</v>
      </c>
      <c r="R245" s="13">
        <f t="shared" ca="1" si="23"/>
        <v>1694293200</v>
      </c>
    </row>
    <row r="246" spans="2:18" x14ac:dyDescent="0.25">
      <c r="B246" t="s">
        <v>1</v>
      </c>
      <c r="C246" t="s">
        <v>2</v>
      </c>
      <c r="D246">
        <v>1.4</v>
      </c>
      <c r="E246">
        <v>3</v>
      </c>
      <c r="F246" t="s">
        <v>184</v>
      </c>
      <c r="G246" s="12">
        <f t="shared" si="24"/>
        <v>45179.083356481482</v>
      </c>
      <c r="H246" s="13">
        <f t="shared" ca="1" si="25"/>
        <v>1694311202</v>
      </c>
      <c r="I246">
        <f t="shared" si="26"/>
        <v>0.38095238095238099</v>
      </c>
      <c r="J246">
        <f t="shared" si="27"/>
        <v>0.70147619047619048</v>
      </c>
      <c r="L246" s="32" t="s">
        <v>86</v>
      </c>
      <c r="M246" s="33" t="s">
        <v>274</v>
      </c>
      <c r="N246" s="33">
        <v>26</v>
      </c>
      <c r="O246" s="33">
        <v>1.01</v>
      </c>
      <c r="Q246" s="12">
        <f t="shared" si="22"/>
        <v>45178.875</v>
      </c>
      <c r="R246" s="13">
        <f t="shared" ca="1" si="23"/>
        <v>1694293200</v>
      </c>
    </row>
    <row r="247" spans="2:18" x14ac:dyDescent="0.25">
      <c r="B247" t="s">
        <v>1</v>
      </c>
      <c r="C247" t="s">
        <v>2</v>
      </c>
      <c r="D247">
        <v>1.4</v>
      </c>
      <c r="E247">
        <v>2.95</v>
      </c>
      <c r="F247" t="s">
        <v>184</v>
      </c>
      <c r="G247" s="12">
        <f t="shared" si="24"/>
        <v>45179.083356481482</v>
      </c>
      <c r="H247" s="13">
        <f t="shared" ca="1" si="25"/>
        <v>1694311202</v>
      </c>
      <c r="I247">
        <f t="shared" si="26"/>
        <v>0.37530266343825669</v>
      </c>
      <c r="J247">
        <f t="shared" si="27"/>
        <v>0.6986513317191283</v>
      </c>
      <c r="L247" s="32" t="s">
        <v>88</v>
      </c>
      <c r="M247" s="33" t="s">
        <v>275</v>
      </c>
      <c r="N247" s="33">
        <v>9</v>
      </c>
      <c r="O247" s="33">
        <v>1.07</v>
      </c>
      <c r="Q247" s="12">
        <f t="shared" si="22"/>
        <v>45178.885416666664</v>
      </c>
      <c r="R247" s="13">
        <f t="shared" ca="1" si="23"/>
        <v>1694294099.9999998</v>
      </c>
    </row>
    <row r="248" spans="2:18" x14ac:dyDescent="0.25">
      <c r="B248" t="s">
        <v>1</v>
      </c>
      <c r="C248" t="s">
        <v>2</v>
      </c>
      <c r="D248">
        <v>1.4</v>
      </c>
      <c r="E248">
        <v>2.95</v>
      </c>
      <c r="F248" t="s">
        <v>184</v>
      </c>
      <c r="G248" s="12">
        <f t="shared" si="24"/>
        <v>45179.083356481482</v>
      </c>
      <c r="H248" s="13">
        <f t="shared" ca="1" si="25"/>
        <v>1694311202</v>
      </c>
      <c r="I248">
        <f t="shared" si="26"/>
        <v>0.37530266343825669</v>
      </c>
      <c r="J248">
        <f t="shared" si="27"/>
        <v>0.6986513317191283</v>
      </c>
      <c r="L248" s="34" t="s">
        <v>88</v>
      </c>
      <c r="M248" s="35" t="s">
        <v>275</v>
      </c>
      <c r="N248" s="35">
        <v>7.5</v>
      </c>
      <c r="O248" s="35">
        <v>1.08</v>
      </c>
      <c r="Q248" s="12">
        <f t="shared" si="22"/>
        <v>45178.885416666664</v>
      </c>
      <c r="R248" s="13">
        <f t="shared" ca="1" si="23"/>
        <v>1694294099.9999998</v>
      </c>
    </row>
    <row r="249" spans="2:18" x14ac:dyDescent="0.25">
      <c r="B249" t="s">
        <v>1</v>
      </c>
      <c r="C249" t="s">
        <v>2</v>
      </c>
      <c r="D249">
        <v>1.4</v>
      </c>
      <c r="E249">
        <v>2.95</v>
      </c>
      <c r="F249" t="s">
        <v>184</v>
      </c>
      <c r="G249" s="12">
        <f t="shared" si="24"/>
        <v>45179.083356481482</v>
      </c>
      <c r="H249" s="13">
        <f t="shared" ca="1" si="25"/>
        <v>1694311202</v>
      </c>
      <c r="I249">
        <f t="shared" si="26"/>
        <v>0.37530266343825669</v>
      </c>
      <c r="J249">
        <f t="shared" si="27"/>
        <v>0.6986513317191283</v>
      </c>
      <c r="L249" s="32" t="s">
        <v>88</v>
      </c>
      <c r="M249" s="33" t="s">
        <v>275</v>
      </c>
      <c r="N249" s="33">
        <v>7.5</v>
      </c>
      <c r="O249" s="33">
        <v>1.08</v>
      </c>
      <c r="Q249" s="12">
        <f t="shared" si="22"/>
        <v>45178.885416666664</v>
      </c>
      <c r="R249" s="13">
        <f t="shared" ca="1" si="23"/>
        <v>1694294099.9999998</v>
      </c>
    </row>
    <row r="250" spans="2:18" x14ac:dyDescent="0.25">
      <c r="B250" t="s">
        <v>1</v>
      </c>
      <c r="C250" t="s">
        <v>2</v>
      </c>
      <c r="D250">
        <v>1.4</v>
      </c>
      <c r="E250">
        <v>3.05</v>
      </c>
      <c r="F250" t="s">
        <v>184</v>
      </c>
      <c r="G250" s="12">
        <f t="shared" si="24"/>
        <v>45179.083356481482</v>
      </c>
      <c r="H250" s="13">
        <f t="shared" ca="1" si="25"/>
        <v>1694311202</v>
      </c>
      <c r="I250">
        <f t="shared" si="26"/>
        <v>0.38641686182669788</v>
      </c>
      <c r="J250">
        <f t="shared" si="27"/>
        <v>0.70420843091334895</v>
      </c>
      <c r="L250" s="34" t="s">
        <v>88</v>
      </c>
      <c r="M250" s="35" t="s">
        <v>275</v>
      </c>
      <c r="N250" s="35">
        <v>8.25</v>
      </c>
      <c r="O250" s="35">
        <v>1.0900000000000001</v>
      </c>
      <c r="Q250" s="12">
        <f t="shared" si="22"/>
        <v>45178.885416666664</v>
      </c>
      <c r="R250" s="13">
        <f t="shared" ca="1" si="23"/>
        <v>1694294099.9999998</v>
      </c>
    </row>
    <row r="251" spans="2:18" x14ac:dyDescent="0.25">
      <c r="B251" t="s">
        <v>1</v>
      </c>
      <c r="C251" t="s">
        <v>2</v>
      </c>
      <c r="D251">
        <v>1.4</v>
      </c>
      <c r="E251">
        <v>3.07</v>
      </c>
      <c r="F251" t="s">
        <v>184</v>
      </c>
      <c r="G251" s="12">
        <f t="shared" si="24"/>
        <v>45179.083356481482</v>
      </c>
      <c r="H251" s="13">
        <f t="shared" ca="1" si="25"/>
        <v>1694311202</v>
      </c>
      <c r="I251">
        <f t="shared" si="26"/>
        <v>0.38855281526291297</v>
      </c>
      <c r="J251">
        <f t="shared" si="27"/>
        <v>0.70527640763145649</v>
      </c>
      <c r="L251" s="32" t="s">
        <v>88</v>
      </c>
      <c r="M251" s="33" t="s">
        <v>275</v>
      </c>
      <c r="N251" s="33">
        <v>7</v>
      </c>
      <c r="O251" s="33">
        <v>1.1000000000000001</v>
      </c>
      <c r="Q251" s="12">
        <f t="shared" si="22"/>
        <v>45178.885416666664</v>
      </c>
      <c r="R251" s="13">
        <f t="shared" ca="1" si="23"/>
        <v>1694294099.9999998</v>
      </c>
    </row>
    <row r="252" spans="2:18" x14ac:dyDescent="0.25">
      <c r="B252" t="s">
        <v>1</v>
      </c>
      <c r="C252" t="s">
        <v>2</v>
      </c>
      <c r="D252">
        <v>1.4</v>
      </c>
      <c r="E252">
        <v>3.05</v>
      </c>
      <c r="F252" t="s">
        <v>184</v>
      </c>
      <c r="G252" s="12">
        <f t="shared" si="24"/>
        <v>45179.083356481482</v>
      </c>
      <c r="H252" s="13">
        <f t="shared" ca="1" si="25"/>
        <v>1694311202</v>
      </c>
      <c r="I252">
        <f t="shared" si="26"/>
        <v>0.38641686182669788</v>
      </c>
      <c r="J252">
        <f t="shared" si="27"/>
        <v>0.70420843091334895</v>
      </c>
      <c r="L252" s="32" t="s">
        <v>88</v>
      </c>
      <c r="M252" s="33" t="s">
        <v>275</v>
      </c>
      <c r="N252" s="33">
        <v>7.6</v>
      </c>
      <c r="O252" s="33">
        <v>1.1000000000000001</v>
      </c>
      <c r="Q252" s="12">
        <f t="shared" si="22"/>
        <v>45178.885416666664</v>
      </c>
      <c r="R252" s="13">
        <f t="shared" ca="1" si="23"/>
        <v>1694294099.9999998</v>
      </c>
    </row>
    <row r="253" spans="2:18" x14ac:dyDescent="0.25">
      <c r="B253" t="s">
        <v>1</v>
      </c>
      <c r="C253" t="s">
        <v>2</v>
      </c>
      <c r="D253">
        <v>1.38</v>
      </c>
      <c r="E253">
        <v>2.96</v>
      </c>
      <c r="F253" t="s">
        <v>184</v>
      </c>
      <c r="G253" s="12">
        <f t="shared" si="24"/>
        <v>45179.083356481482</v>
      </c>
      <c r="H253" s="13">
        <f t="shared" ca="1" si="25"/>
        <v>1694311202</v>
      </c>
      <c r="I253">
        <f t="shared" si="26"/>
        <v>0.38679984332158257</v>
      </c>
      <c r="J253">
        <f t="shared" si="27"/>
        <v>0.70439992166079124</v>
      </c>
      <c r="L253" s="34" t="s">
        <v>88</v>
      </c>
      <c r="M253" s="35" t="s">
        <v>275</v>
      </c>
      <c r="N253" s="35">
        <v>7.6</v>
      </c>
      <c r="O253" s="35">
        <v>1.1000000000000001</v>
      </c>
      <c r="Q253" s="12">
        <f t="shared" si="22"/>
        <v>45178.885416666664</v>
      </c>
      <c r="R253" s="13">
        <f t="shared" ca="1" si="23"/>
        <v>1694294099.9999998</v>
      </c>
    </row>
    <row r="254" spans="2:18" x14ac:dyDescent="0.25">
      <c r="B254" t="s">
        <v>1</v>
      </c>
      <c r="C254" t="s">
        <v>2</v>
      </c>
      <c r="D254">
        <v>1.4</v>
      </c>
      <c r="E254">
        <v>3</v>
      </c>
      <c r="F254" t="s">
        <v>184</v>
      </c>
      <c r="G254" s="12">
        <f t="shared" si="24"/>
        <v>45179.083356481482</v>
      </c>
      <c r="H254" s="13">
        <f t="shared" ca="1" si="25"/>
        <v>1694311202</v>
      </c>
      <c r="I254">
        <f t="shared" si="26"/>
        <v>0.38095238095238099</v>
      </c>
      <c r="J254">
        <f t="shared" si="27"/>
        <v>0.70147619047619048</v>
      </c>
      <c r="L254" s="34" t="s">
        <v>88</v>
      </c>
      <c r="M254" s="35" t="s">
        <v>275</v>
      </c>
      <c r="N254" s="35">
        <v>7.75</v>
      </c>
      <c r="O254" s="35">
        <v>1.1000000000000001</v>
      </c>
      <c r="Q254" s="12">
        <f t="shared" si="22"/>
        <v>45178.885416666664</v>
      </c>
      <c r="R254" s="13">
        <f t="shared" ca="1" si="23"/>
        <v>1694294099.9999998</v>
      </c>
    </row>
    <row r="255" spans="2:18" x14ac:dyDescent="0.25">
      <c r="B255" t="s">
        <v>1</v>
      </c>
      <c r="C255" t="s">
        <v>2</v>
      </c>
      <c r="D255">
        <v>1.4</v>
      </c>
      <c r="E255">
        <v>3</v>
      </c>
      <c r="F255" t="s">
        <v>184</v>
      </c>
      <c r="G255" s="12">
        <f t="shared" si="24"/>
        <v>45179.083356481482</v>
      </c>
      <c r="H255" s="13">
        <f t="shared" ca="1" si="25"/>
        <v>1694311202</v>
      </c>
      <c r="I255">
        <f t="shared" si="26"/>
        <v>0.38095238095238099</v>
      </c>
      <c r="J255">
        <f t="shared" si="27"/>
        <v>0.70147619047619048</v>
      </c>
      <c r="L255" s="34" t="s">
        <v>88</v>
      </c>
      <c r="M255" s="35" t="s">
        <v>275</v>
      </c>
      <c r="N255" s="35">
        <v>7</v>
      </c>
      <c r="O255" s="35">
        <v>1.1100000000000001</v>
      </c>
      <c r="Q255" s="12">
        <f t="shared" si="22"/>
        <v>45178.885416666664</v>
      </c>
      <c r="R255" s="13">
        <f t="shared" ca="1" si="23"/>
        <v>1694294099.9999998</v>
      </c>
    </row>
    <row r="256" spans="2:18" x14ac:dyDescent="0.25">
      <c r="B256" t="s">
        <v>3</v>
      </c>
      <c r="C256" t="s">
        <v>4</v>
      </c>
      <c r="D256">
        <v>1.1499999999999999</v>
      </c>
      <c r="E256">
        <v>5.75</v>
      </c>
      <c r="F256" t="s">
        <v>184</v>
      </c>
      <c r="G256" s="12">
        <f t="shared" si="24"/>
        <v>45179.125</v>
      </c>
      <c r="H256" s="13">
        <f t="shared" ca="1" si="25"/>
        <v>1694314800</v>
      </c>
      <c r="I256">
        <f t="shared" si="26"/>
        <v>0.69565217391304357</v>
      </c>
      <c r="J256">
        <f t="shared" si="27"/>
        <v>0.85882608695652185</v>
      </c>
      <c r="L256" s="34" t="s">
        <v>88</v>
      </c>
      <c r="M256" s="35" t="s">
        <v>275</v>
      </c>
      <c r="N256" s="35">
        <v>7</v>
      </c>
      <c r="O256" s="35">
        <v>1.1100000000000001</v>
      </c>
      <c r="Q256" s="12">
        <f t="shared" si="22"/>
        <v>45178.885416666664</v>
      </c>
      <c r="R256" s="13">
        <f t="shared" ca="1" si="23"/>
        <v>1694294099.9999998</v>
      </c>
    </row>
    <row r="257" spans="2:18" x14ac:dyDescent="0.25">
      <c r="B257" t="s">
        <v>3</v>
      </c>
      <c r="C257" t="s">
        <v>4</v>
      </c>
      <c r="D257">
        <v>1.1499999999999999</v>
      </c>
      <c r="E257">
        <v>5.75</v>
      </c>
      <c r="F257" t="s">
        <v>184</v>
      </c>
      <c r="G257" s="12">
        <f t="shared" si="24"/>
        <v>45179.125</v>
      </c>
      <c r="H257" s="13">
        <f t="shared" ca="1" si="25"/>
        <v>1694314800</v>
      </c>
      <c r="I257">
        <f t="shared" si="26"/>
        <v>0.69565217391304357</v>
      </c>
      <c r="J257">
        <f t="shared" si="27"/>
        <v>0.85882608695652185</v>
      </c>
      <c r="L257" s="32" t="s">
        <v>88</v>
      </c>
      <c r="M257" s="33" t="s">
        <v>275</v>
      </c>
      <c r="N257" s="33">
        <v>7</v>
      </c>
      <c r="O257" s="33">
        <v>1.1100000000000001</v>
      </c>
      <c r="Q257" s="12">
        <f t="shared" si="22"/>
        <v>45178.885416666664</v>
      </c>
      <c r="R257" s="13">
        <f t="shared" ca="1" si="23"/>
        <v>1694294099.9999998</v>
      </c>
    </row>
    <row r="258" spans="2:18" x14ac:dyDescent="0.25">
      <c r="B258" t="s">
        <v>3</v>
      </c>
      <c r="C258" t="s">
        <v>4</v>
      </c>
      <c r="D258">
        <v>1.1499999999999999</v>
      </c>
      <c r="E258">
        <v>5.3</v>
      </c>
      <c r="F258" t="s">
        <v>184</v>
      </c>
      <c r="G258" s="12">
        <f t="shared" si="24"/>
        <v>45179.125</v>
      </c>
      <c r="H258" s="13">
        <f t="shared" ca="1" si="25"/>
        <v>1694314800</v>
      </c>
      <c r="I258">
        <f t="shared" si="26"/>
        <v>0.68088597210828561</v>
      </c>
      <c r="J258">
        <f t="shared" si="27"/>
        <v>0.85144298605414281</v>
      </c>
      <c r="L258" s="34" t="s">
        <v>88</v>
      </c>
      <c r="M258" s="35" t="s">
        <v>275</v>
      </c>
      <c r="N258" s="35">
        <v>7</v>
      </c>
      <c r="O258" s="35">
        <v>1.1100000000000001</v>
      </c>
      <c r="Q258" s="12">
        <f t="shared" si="22"/>
        <v>45178.885416666664</v>
      </c>
      <c r="R258" s="13">
        <f t="shared" ca="1" si="23"/>
        <v>1694294099.9999998</v>
      </c>
    </row>
    <row r="259" spans="2:18" x14ac:dyDescent="0.25">
      <c r="B259" t="s">
        <v>3</v>
      </c>
      <c r="C259" t="s">
        <v>4</v>
      </c>
      <c r="D259">
        <v>1.1499999999999999</v>
      </c>
      <c r="E259">
        <v>5.7</v>
      </c>
      <c r="F259" t="s">
        <v>184</v>
      </c>
      <c r="G259" s="12">
        <f t="shared" si="24"/>
        <v>45179.125</v>
      </c>
      <c r="H259" s="13">
        <f t="shared" ca="1" si="25"/>
        <v>1694314800</v>
      </c>
      <c r="I259">
        <f t="shared" si="26"/>
        <v>0.69412662090007637</v>
      </c>
      <c r="J259">
        <f t="shared" si="27"/>
        <v>0.85806331045003814</v>
      </c>
      <c r="L259" s="32" t="s">
        <v>88</v>
      </c>
      <c r="M259" s="33" t="s">
        <v>275</v>
      </c>
      <c r="N259" s="33">
        <v>7.2</v>
      </c>
      <c r="O259" s="33">
        <v>1.1100000000000001</v>
      </c>
      <c r="Q259" s="12">
        <f t="shared" si="22"/>
        <v>45178.885416666664</v>
      </c>
      <c r="R259" s="13">
        <f t="shared" ca="1" si="23"/>
        <v>1694294099.9999998</v>
      </c>
    </row>
    <row r="260" spans="2:18" x14ac:dyDescent="0.25">
      <c r="B260" t="s">
        <v>3</v>
      </c>
      <c r="C260" t="s">
        <v>4</v>
      </c>
      <c r="D260">
        <v>1.1499999999999999</v>
      </c>
      <c r="E260">
        <v>5.8</v>
      </c>
      <c r="F260" t="s">
        <v>184</v>
      </c>
      <c r="G260" s="12">
        <f t="shared" si="24"/>
        <v>45179.125</v>
      </c>
      <c r="H260" s="13">
        <f t="shared" ca="1" si="25"/>
        <v>1694314800</v>
      </c>
      <c r="I260">
        <f t="shared" si="26"/>
        <v>0.69715142428785615</v>
      </c>
      <c r="J260">
        <f t="shared" si="27"/>
        <v>0.85957571214392803</v>
      </c>
      <c r="L260" s="34" t="s">
        <v>92</v>
      </c>
      <c r="M260" s="35" t="s">
        <v>93</v>
      </c>
      <c r="N260" s="35">
        <v>1.59</v>
      </c>
      <c r="O260" s="35">
        <v>2.4300000000000002</v>
      </c>
      <c r="Q260" s="12">
        <f t="shared" si="22"/>
        <v>45178.916666666664</v>
      </c>
      <c r="R260" s="13">
        <f t="shared" ca="1" si="23"/>
        <v>1694296799.9999998</v>
      </c>
    </row>
    <row r="261" spans="2:18" x14ac:dyDescent="0.25">
      <c r="B261" t="s">
        <v>3</v>
      </c>
      <c r="C261" t="s">
        <v>4</v>
      </c>
      <c r="D261">
        <v>1.1499999999999999</v>
      </c>
      <c r="E261">
        <v>5.8</v>
      </c>
      <c r="F261" t="s">
        <v>184</v>
      </c>
      <c r="G261" s="12">
        <f t="shared" si="24"/>
        <v>45179.125</v>
      </c>
      <c r="H261" s="13">
        <f t="shared" ca="1" si="25"/>
        <v>1694314800</v>
      </c>
      <c r="I261">
        <f t="shared" si="26"/>
        <v>0.69715142428785615</v>
      </c>
      <c r="J261">
        <f t="shared" si="27"/>
        <v>0.85957571214392803</v>
      </c>
      <c r="L261" s="32" t="s">
        <v>92</v>
      </c>
      <c r="M261" s="33" t="s">
        <v>93</v>
      </c>
      <c r="N261" s="33">
        <v>1.56</v>
      </c>
      <c r="O261" s="33">
        <v>2.4500000000000002</v>
      </c>
      <c r="Q261" s="12">
        <f t="shared" ref="Q261:Q324" si="28">DATEVALUE(MID(M261,1,10))+TIMEVALUE(MID(M261,12,8))</f>
        <v>45178.916666666664</v>
      </c>
      <c r="R261" s="13">
        <f t="shared" ref="R261:R324" ca="1" si="29">IF(Q261&gt;TODAY(),86400*(Q261-25569),0)</f>
        <v>1694296799.9999998</v>
      </c>
    </row>
    <row r="262" spans="2:18" x14ac:dyDescent="0.25">
      <c r="B262" t="s">
        <v>3</v>
      </c>
      <c r="C262" t="s">
        <v>4</v>
      </c>
      <c r="D262">
        <v>1.1499999999999999</v>
      </c>
      <c r="E262">
        <v>5.8</v>
      </c>
      <c r="F262" t="s">
        <v>184</v>
      </c>
      <c r="G262" s="12">
        <f t="shared" si="24"/>
        <v>45179.125</v>
      </c>
      <c r="H262" s="13">
        <f t="shared" ca="1" si="25"/>
        <v>1694314800</v>
      </c>
      <c r="I262">
        <f t="shared" si="26"/>
        <v>0.69715142428785615</v>
      </c>
      <c r="J262">
        <f t="shared" si="27"/>
        <v>0.85957571214392803</v>
      </c>
      <c r="L262" s="32" t="s">
        <v>92</v>
      </c>
      <c r="M262" s="33" t="s">
        <v>93</v>
      </c>
      <c r="N262" s="33">
        <v>1.56</v>
      </c>
      <c r="O262" s="33">
        <v>2.4500000000000002</v>
      </c>
      <c r="Q262" s="12">
        <f t="shared" si="28"/>
        <v>45178.916666666664</v>
      </c>
      <c r="R262" s="13">
        <f t="shared" ca="1" si="29"/>
        <v>1694296799.9999998</v>
      </c>
    </row>
    <row r="263" spans="2:18" x14ac:dyDescent="0.25">
      <c r="B263" t="s">
        <v>3</v>
      </c>
      <c r="C263" t="s">
        <v>4</v>
      </c>
      <c r="D263">
        <v>1.1499999999999999</v>
      </c>
      <c r="E263">
        <v>5.5</v>
      </c>
      <c r="F263" t="s">
        <v>184</v>
      </c>
      <c r="G263" s="12">
        <f t="shared" si="24"/>
        <v>45179.125</v>
      </c>
      <c r="H263" s="13">
        <f t="shared" ca="1" si="25"/>
        <v>1694314800</v>
      </c>
      <c r="I263">
        <f t="shared" si="26"/>
        <v>0.68774703557312256</v>
      </c>
      <c r="J263">
        <f t="shared" si="27"/>
        <v>0.85487351778656129</v>
      </c>
      <c r="L263" s="32" t="s">
        <v>92</v>
      </c>
      <c r="M263" s="33" t="s">
        <v>93</v>
      </c>
      <c r="N263" s="33">
        <v>1.57</v>
      </c>
      <c r="O263" s="33">
        <v>2.4500000000000002</v>
      </c>
      <c r="Q263" s="12">
        <f t="shared" si="28"/>
        <v>45178.916666666664</v>
      </c>
      <c r="R263" s="13">
        <f t="shared" ca="1" si="29"/>
        <v>1694296799.9999998</v>
      </c>
    </row>
    <row r="264" spans="2:18" x14ac:dyDescent="0.25">
      <c r="B264" t="s">
        <v>3</v>
      </c>
      <c r="C264" t="s">
        <v>4</v>
      </c>
      <c r="D264">
        <v>1.1499999999999999</v>
      </c>
      <c r="E264">
        <v>5.6</v>
      </c>
      <c r="F264" t="s">
        <v>184</v>
      </c>
      <c r="G264" s="12">
        <f t="shared" si="24"/>
        <v>45179.125</v>
      </c>
      <c r="H264" s="13">
        <f t="shared" ca="1" si="25"/>
        <v>1694314800</v>
      </c>
      <c r="I264">
        <f t="shared" si="26"/>
        <v>0.69099378881987583</v>
      </c>
      <c r="J264">
        <f t="shared" si="27"/>
        <v>0.85649689440993793</v>
      </c>
      <c r="L264" s="34" t="s">
        <v>92</v>
      </c>
      <c r="M264" s="35" t="s">
        <v>93</v>
      </c>
      <c r="N264" s="35">
        <v>1.59</v>
      </c>
      <c r="O264" s="35">
        <v>2.4500000000000002</v>
      </c>
      <c r="Q264" s="12">
        <f t="shared" si="28"/>
        <v>45178.916666666664</v>
      </c>
      <c r="R264" s="13">
        <f t="shared" ca="1" si="29"/>
        <v>1694296799.9999998</v>
      </c>
    </row>
    <row r="265" spans="2:18" x14ac:dyDescent="0.25">
      <c r="B265" t="s">
        <v>3</v>
      </c>
      <c r="C265" t="s">
        <v>4</v>
      </c>
      <c r="D265">
        <v>1.1499999999999999</v>
      </c>
      <c r="E265">
        <v>5.8</v>
      </c>
      <c r="F265" t="s">
        <v>184</v>
      </c>
      <c r="G265" s="12">
        <f t="shared" si="24"/>
        <v>45179.125</v>
      </c>
      <c r="H265" s="13">
        <f t="shared" ca="1" si="25"/>
        <v>1694314800</v>
      </c>
      <c r="I265">
        <f t="shared" si="26"/>
        <v>0.69715142428785615</v>
      </c>
      <c r="J265">
        <f t="shared" si="27"/>
        <v>0.85957571214392803</v>
      </c>
      <c r="L265" s="32" t="s">
        <v>92</v>
      </c>
      <c r="M265" s="33" t="s">
        <v>93</v>
      </c>
      <c r="N265" s="33">
        <v>1.61</v>
      </c>
      <c r="O265" s="33">
        <v>2.4500000000000002</v>
      </c>
      <c r="Q265" s="12">
        <f t="shared" si="28"/>
        <v>45178.916666666664</v>
      </c>
      <c r="R265" s="13">
        <f t="shared" ca="1" si="29"/>
        <v>1694296799.9999998</v>
      </c>
    </row>
    <row r="266" spans="2:18" x14ac:dyDescent="0.25">
      <c r="B266" t="s">
        <v>3</v>
      </c>
      <c r="C266" t="s">
        <v>4</v>
      </c>
      <c r="D266">
        <v>1.1499999999999999</v>
      </c>
      <c r="E266">
        <v>5.5</v>
      </c>
      <c r="F266" t="s">
        <v>184</v>
      </c>
      <c r="G266" s="12">
        <f t="shared" si="24"/>
        <v>45179.125</v>
      </c>
      <c r="H266" s="13">
        <f t="shared" ca="1" si="25"/>
        <v>1694314800</v>
      </c>
      <c r="I266">
        <f t="shared" si="26"/>
        <v>0.68774703557312256</v>
      </c>
      <c r="J266">
        <f t="shared" si="27"/>
        <v>0.85487351778656129</v>
      </c>
      <c r="L266" s="32" t="s">
        <v>92</v>
      </c>
      <c r="M266" s="33" t="s">
        <v>93</v>
      </c>
      <c r="N266" s="33">
        <v>1.61</v>
      </c>
      <c r="O266" s="33">
        <v>2.4500000000000002</v>
      </c>
      <c r="Q266" s="12">
        <f t="shared" si="28"/>
        <v>45178.916666666664</v>
      </c>
      <c r="R266" s="13">
        <f t="shared" ca="1" si="29"/>
        <v>1694296799.9999998</v>
      </c>
    </row>
    <row r="267" spans="2:18" x14ac:dyDescent="0.25">
      <c r="B267" t="s">
        <v>3</v>
      </c>
      <c r="C267" t="s">
        <v>4</v>
      </c>
      <c r="D267">
        <v>1.1499999999999999</v>
      </c>
      <c r="E267">
        <v>5.5</v>
      </c>
      <c r="F267" t="s">
        <v>184</v>
      </c>
      <c r="G267" s="12">
        <f t="shared" si="24"/>
        <v>45179.125</v>
      </c>
      <c r="H267" s="13">
        <f t="shared" ca="1" si="25"/>
        <v>1694314800</v>
      </c>
      <c r="I267">
        <f t="shared" si="26"/>
        <v>0.68774703557312256</v>
      </c>
      <c r="J267">
        <f t="shared" si="27"/>
        <v>0.85487351778656129</v>
      </c>
      <c r="L267" s="34" t="s">
        <v>92</v>
      </c>
      <c r="M267" s="35" t="s">
        <v>93</v>
      </c>
      <c r="N267" s="35">
        <v>1.56</v>
      </c>
      <c r="O267" s="35">
        <v>2.46</v>
      </c>
      <c r="Q267" s="12">
        <f t="shared" si="28"/>
        <v>45178.916666666664</v>
      </c>
      <c r="R267" s="13">
        <f t="shared" ca="1" si="29"/>
        <v>1694296799.9999998</v>
      </c>
    </row>
    <row r="268" spans="2:18" x14ac:dyDescent="0.25">
      <c r="B268" s="32" t="s">
        <v>62</v>
      </c>
      <c r="C268" s="33" t="s">
        <v>63</v>
      </c>
      <c r="D268" s="33">
        <v>2.2799999999999998</v>
      </c>
      <c r="E268" s="36">
        <v>1.65</v>
      </c>
      <c r="F268" t="s">
        <v>186</v>
      </c>
      <c r="G268" s="12">
        <f t="shared" si="24"/>
        <v>45177.978472222225</v>
      </c>
      <c r="H268" s="13">
        <f t="shared" ca="1" si="25"/>
        <v>1694215740.0000002</v>
      </c>
      <c r="I268">
        <f t="shared" si="26"/>
        <v>0.16746411483253587</v>
      </c>
      <c r="J268">
        <f t="shared" si="27"/>
        <v>0.594732057416268</v>
      </c>
      <c r="L268" s="34" t="s">
        <v>92</v>
      </c>
      <c r="M268" s="35" t="s">
        <v>93</v>
      </c>
      <c r="N268" s="35">
        <v>1.56</v>
      </c>
      <c r="O268" s="35">
        <v>2.5</v>
      </c>
      <c r="Q268" s="12">
        <f t="shared" si="28"/>
        <v>45178.916666666664</v>
      </c>
      <c r="R268" s="13">
        <f t="shared" ca="1" si="29"/>
        <v>1694296799.9999998</v>
      </c>
    </row>
    <row r="269" spans="2:18" x14ac:dyDescent="0.25">
      <c r="B269" s="34" t="s">
        <v>62</v>
      </c>
      <c r="C269" s="35" t="s">
        <v>63</v>
      </c>
      <c r="D269" s="35">
        <v>2.36</v>
      </c>
      <c r="E269" s="37">
        <v>1.62</v>
      </c>
      <c r="F269" t="s">
        <v>186</v>
      </c>
      <c r="G269" s="12">
        <f t="shared" si="24"/>
        <v>45177.978472222225</v>
      </c>
      <c r="H269" s="13">
        <f t="shared" ca="1" si="25"/>
        <v>1694215740.0000002</v>
      </c>
      <c r="I269">
        <f t="shared" si="26"/>
        <v>0.19355513705796185</v>
      </c>
      <c r="J269">
        <f t="shared" si="27"/>
        <v>0.6077775685289809</v>
      </c>
      <c r="L269" s="34" t="s">
        <v>92</v>
      </c>
      <c r="M269" s="35" t="s">
        <v>93</v>
      </c>
      <c r="N269" s="35">
        <v>1.57</v>
      </c>
      <c r="O269" s="35">
        <v>2.5</v>
      </c>
      <c r="Q269" s="12">
        <f t="shared" si="28"/>
        <v>45178.916666666664</v>
      </c>
      <c r="R269" s="13">
        <f t="shared" ca="1" si="29"/>
        <v>1694296799.9999998</v>
      </c>
    </row>
    <row r="270" spans="2:18" x14ac:dyDescent="0.25">
      <c r="B270" s="32" t="s">
        <v>62</v>
      </c>
      <c r="C270" s="33" t="s">
        <v>63</v>
      </c>
      <c r="D270" s="33">
        <v>2.31</v>
      </c>
      <c r="E270" s="33">
        <v>1.62</v>
      </c>
      <c r="F270" t="s">
        <v>186</v>
      </c>
      <c r="G270" s="12">
        <f t="shared" si="24"/>
        <v>45177.978472222225</v>
      </c>
      <c r="H270" s="13">
        <f t="shared" ca="1" si="25"/>
        <v>1694215740.0000002</v>
      </c>
      <c r="I270">
        <f t="shared" si="26"/>
        <v>0.18438351771685102</v>
      </c>
      <c r="J270">
        <f t="shared" si="27"/>
        <v>0.60319175885842546</v>
      </c>
      <c r="L270" s="32" t="s">
        <v>92</v>
      </c>
      <c r="M270" s="33" t="s">
        <v>93</v>
      </c>
      <c r="N270" s="33">
        <v>1.57</v>
      </c>
      <c r="O270" s="33">
        <v>2.5</v>
      </c>
      <c r="Q270" s="12">
        <f t="shared" si="28"/>
        <v>45178.916666666664</v>
      </c>
      <c r="R270" s="13">
        <f t="shared" ca="1" si="29"/>
        <v>1694296799.9999998</v>
      </c>
    </row>
    <row r="271" spans="2:18" x14ac:dyDescent="0.25">
      <c r="B271" s="34" t="s">
        <v>62</v>
      </c>
      <c r="C271" s="35" t="s">
        <v>63</v>
      </c>
      <c r="D271" s="35">
        <v>2.2999999999999998</v>
      </c>
      <c r="E271" s="35">
        <v>1.67</v>
      </c>
      <c r="F271" t="s">
        <v>186</v>
      </c>
      <c r="G271" s="12">
        <f t="shared" si="24"/>
        <v>45177.978472222225</v>
      </c>
      <c r="H271" s="13">
        <f t="shared" ca="1" si="25"/>
        <v>1694215740.0000002</v>
      </c>
      <c r="I271">
        <f t="shared" si="26"/>
        <v>0.16401978651392868</v>
      </c>
      <c r="J271">
        <f t="shared" si="27"/>
        <v>0.59300989325696429</v>
      </c>
      <c r="L271" s="34" t="s">
        <v>92</v>
      </c>
      <c r="M271" s="35" t="s">
        <v>93</v>
      </c>
      <c r="N271" s="35">
        <v>1.53</v>
      </c>
      <c r="O271" s="35">
        <v>2.52</v>
      </c>
      <c r="Q271" s="12">
        <f t="shared" si="28"/>
        <v>45178.916666666664</v>
      </c>
      <c r="R271" s="13">
        <f t="shared" ca="1" si="29"/>
        <v>1694296799.9999998</v>
      </c>
    </row>
    <row r="272" spans="2:18" x14ac:dyDescent="0.25">
      <c r="B272" s="32" t="s">
        <v>62</v>
      </c>
      <c r="C272" s="33" t="s">
        <v>63</v>
      </c>
      <c r="D272" s="33">
        <v>2.2999999999999998</v>
      </c>
      <c r="E272" s="33">
        <v>1.67</v>
      </c>
      <c r="F272" t="s">
        <v>186</v>
      </c>
      <c r="G272" s="12">
        <f t="shared" si="24"/>
        <v>45177.978472222225</v>
      </c>
      <c r="H272" s="13">
        <f t="shared" ca="1" si="25"/>
        <v>1694215740.0000002</v>
      </c>
      <c r="I272">
        <f t="shared" si="26"/>
        <v>0.16401978651392868</v>
      </c>
      <c r="J272">
        <f t="shared" si="27"/>
        <v>0.59300989325696429</v>
      </c>
      <c r="L272" s="34" t="s">
        <v>96</v>
      </c>
      <c r="M272" s="35" t="s">
        <v>93</v>
      </c>
      <c r="N272" s="35">
        <v>1.44</v>
      </c>
      <c r="O272" s="35">
        <v>2.85</v>
      </c>
      <c r="Q272" s="12">
        <f t="shared" si="28"/>
        <v>45178.916666666664</v>
      </c>
      <c r="R272" s="13">
        <f t="shared" ca="1" si="29"/>
        <v>1694296799.9999998</v>
      </c>
    </row>
    <row r="273" spans="2:18" x14ac:dyDescent="0.25">
      <c r="B273" s="34" t="s">
        <v>62</v>
      </c>
      <c r="C273" s="35" t="s">
        <v>63</v>
      </c>
      <c r="D273" s="35">
        <v>2.2999999999999998</v>
      </c>
      <c r="E273" s="35">
        <v>1.65</v>
      </c>
      <c r="F273" t="s">
        <v>186</v>
      </c>
      <c r="G273" s="12">
        <f t="shared" si="24"/>
        <v>45177.978472222225</v>
      </c>
      <c r="H273" s="13">
        <f t="shared" ca="1" si="25"/>
        <v>1694215740.0000002</v>
      </c>
      <c r="I273">
        <f t="shared" si="26"/>
        <v>0.17127799736495386</v>
      </c>
      <c r="J273">
        <f t="shared" si="27"/>
        <v>0.59663899868247694</v>
      </c>
      <c r="L273" s="34" t="s">
        <v>96</v>
      </c>
      <c r="M273" s="35" t="s">
        <v>93</v>
      </c>
      <c r="N273" s="35">
        <v>1.42</v>
      </c>
      <c r="O273" s="35">
        <v>2.9</v>
      </c>
      <c r="Q273" s="12">
        <f t="shared" si="28"/>
        <v>45178.916666666664</v>
      </c>
      <c r="R273" s="13">
        <f t="shared" ca="1" si="29"/>
        <v>1694296799.9999998</v>
      </c>
    </row>
    <row r="274" spans="2:18" x14ac:dyDescent="0.25">
      <c r="B274" s="32" t="s">
        <v>62</v>
      </c>
      <c r="C274" s="33" t="s">
        <v>63</v>
      </c>
      <c r="D274" s="33">
        <v>2.25</v>
      </c>
      <c r="E274" s="33">
        <v>1.65</v>
      </c>
      <c r="F274" t="s">
        <v>186</v>
      </c>
      <c r="G274" s="12">
        <f t="shared" si="24"/>
        <v>45177.978472222225</v>
      </c>
      <c r="H274" s="13">
        <f t="shared" ca="1" si="25"/>
        <v>1694215740.0000002</v>
      </c>
      <c r="I274">
        <f t="shared" si="26"/>
        <v>0.16161616161616166</v>
      </c>
      <c r="J274">
        <f t="shared" si="27"/>
        <v>0.59180808080808078</v>
      </c>
      <c r="L274" s="32" t="s">
        <v>96</v>
      </c>
      <c r="M274" s="33" t="s">
        <v>93</v>
      </c>
      <c r="N274" s="33">
        <v>1.43</v>
      </c>
      <c r="O274" s="33">
        <v>2.9</v>
      </c>
      <c r="Q274" s="12">
        <f t="shared" si="28"/>
        <v>45178.916666666664</v>
      </c>
      <c r="R274" s="13">
        <f t="shared" ca="1" si="29"/>
        <v>1694296799.9999998</v>
      </c>
    </row>
    <row r="275" spans="2:18" x14ac:dyDescent="0.25">
      <c r="B275" s="34" t="s">
        <v>62</v>
      </c>
      <c r="C275" s="35" t="s">
        <v>63</v>
      </c>
      <c r="D275" s="35">
        <v>2.25</v>
      </c>
      <c r="E275" s="35">
        <v>1.65</v>
      </c>
      <c r="F275" t="s">
        <v>186</v>
      </c>
      <c r="G275" s="12">
        <f t="shared" si="24"/>
        <v>45177.978472222225</v>
      </c>
      <c r="H275" s="13">
        <f t="shared" ca="1" si="25"/>
        <v>1694215740.0000002</v>
      </c>
      <c r="I275">
        <f t="shared" si="26"/>
        <v>0.16161616161616166</v>
      </c>
      <c r="J275">
        <f t="shared" si="27"/>
        <v>0.59180808080808078</v>
      </c>
      <c r="L275" s="32" t="s">
        <v>96</v>
      </c>
      <c r="M275" s="33" t="s">
        <v>93</v>
      </c>
      <c r="N275" s="33">
        <v>1.43</v>
      </c>
      <c r="O275" s="33">
        <v>2.9</v>
      </c>
      <c r="Q275" s="12">
        <f t="shared" si="28"/>
        <v>45178.916666666664</v>
      </c>
      <c r="R275" s="13">
        <f t="shared" ca="1" si="29"/>
        <v>1694296799.9999998</v>
      </c>
    </row>
    <row r="276" spans="2:18" x14ac:dyDescent="0.25">
      <c r="B276" s="32" t="s">
        <v>62</v>
      </c>
      <c r="C276" s="33" t="s">
        <v>63</v>
      </c>
      <c r="D276" s="33">
        <v>2.2999999999999998</v>
      </c>
      <c r="E276" s="33">
        <v>1.65</v>
      </c>
      <c r="F276" t="s">
        <v>186</v>
      </c>
      <c r="G276" s="12">
        <f t="shared" si="24"/>
        <v>45177.978472222225</v>
      </c>
      <c r="H276" s="13">
        <f t="shared" ca="1" si="25"/>
        <v>1694215740.0000002</v>
      </c>
      <c r="I276">
        <f t="shared" si="26"/>
        <v>0.17127799736495386</v>
      </c>
      <c r="J276">
        <f t="shared" si="27"/>
        <v>0.59663899868247694</v>
      </c>
      <c r="L276" s="32" t="s">
        <v>96</v>
      </c>
      <c r="M276" s="33" t="s">
        <v>93</v>
      </c>
      <c r="N276" s="33">
        <v>1.45</v>
      </c>
      <c r="O276" s="33">
        <v>2.9</v>
      </c>
      <c r="Q276" s="12">
        <f t="shared" si="28"/>
        <v>45178.916666666664</v>
      </c>
      <c r="R276" s="13">
        <f t="shared" ca="1" si="29"/>
        <v>1694296799.9999998</v>
      </c>
    </row>
    <row r="277" spans="2:18" x14ac:dyDescent="0.25">
      <c r="B277" s="34" t="s">
        <v>62</v>
      </c>
      <c r="C277" s="35" t="s">
        <v>63</v>
      </c>
      <c r="D277" s="35">
        <v>2.33</v>
      </c>
      <c r="E277" s="35">
        <v>1.65</v>
      </c>
      <c r="F277" t="s">
        <v>186</v>
      </c>
      <c r="G277" s="12">
        <f t="shared" si="24"/>
        <v>45177.978472222225</v>
      </c>
      <c r="H277" s="13">
        <f t="shared" ca="1" si="25"/>
        <v>1694215740.0000002</v>
      </c>
      <c r="I277">
        <f t="shared" si="26"/>
        <v>0.17687605670438289</v>
      </c>
      <c r="J277">
        <f t="shared" si="27"/>
        <v>0.5994380283521914</v>
      </c>
      <c r="L277" s="34" t="s">
        <v>96</v>
      </c>
      <c r="M277" s="35" t="s">
        <v>93</v>
      </c>
      <c r="N277" s="35">
        <v>1.43</v>
      </c>
      <c r="O277" s="35">
        <v>2.92</v>
      </c>
      <c r="Q277" s="12">
        <f t="shared" si="28"/>
        <v>45178.916666666664</v>
      </c>
      <c r="R277" s="13">
        <f t="shared" ca="1" si="29"/>
        <v>1694296799.9999998</v>
      </c>
    </row>
    <row r="278" spans="2:18" x14ac:dyDescent="0.25">
      <c r="B278" s="32" t="s">
        <v>62</v>
      </c>
      <c r="C278" s="33" t="s">
        <v>63</v>
      </c>
      <c r="D278" s="33">
        <v>2.2999999999999998</v>
      </c>
      <c r="E278" s="33">
        <v>1.67</v>
      </c>
      <c r="F278" t="s">
        <v>186</v>
      </c>
      <c r="G278" s="12">
        <f t="shared" si="24"/>
        <v>45177.978472222225</v>
      </c>
      <c r="H278" s="13">
        <f t="shared" ca="1" si="25"/>
        <v>1694215740.0000002</v>
      </c>
      <c r="I278">
        <f t="shared" si="26"/>
        <v>0.16401978651392868</v>
      </c>
      <c r="J278">
        <f t="shared" si="27"/>
        <v>0.59300989325696429</v>
      </c>
      <c r="L278" s="32" t="s">
        <v>96</v>
      </c>
      <c r="M278" s="33" t="s">
        <v>93</v>
      </c>
      <c r="N278" s="33">
        <v>1.43</v>
      </c>
      <c r="O278" s="33">
        <v>2.95</v>
      </c>
      <c r="Q278" s="12">
        <f t="shared" si="28"/>
        <v>45178.916666666664</v>
      </c>
      <c r="R278" s="13">
        <f t="shared" ca="1" si="29"/>
        <v>1694296799.9999998</v>
      </c>
    </row>
    <row r="279" spans="2:18" x14ac:dyDescent="0.25">
      <c r="B279" s="34" t="s">
        <v>62</v>
      </c>
      <c r="C279" s="35" t="s">
        <v>63</v>
      </c>
      <c r="D279" s="35">
        <v>2.2999999999999998</v>
      </c>
      <c r="E279" s="35">
        <v>1.67</v>
      </c>
      <c r="F279" t="s">
        <v>186</v>
      </c>
      <c r="G279" s="12">
        <f t="shared" si="24"/>
        <v>45177.978472222225</v>
      </c>
      <c r="H279" s="13">
        <f t="shared" ca="1" si="25"/>
        <v>1694215740.0000002</v>
      </c>
      <c r="I279">
        <f t="shared" si="26"/>
        <v>0.16401978651392868</v>
      </c>
      <c r="J279">
        <f t="shared" si="27"/>
        <v>0.59300989325696429</v>
      </c>
      <c r="L279" s="32" t="s">
        <v>96</v>
      </c>
      <c r="M279" s="33" t="s">
        <v>93</v>
      </c>
      <c r="N279" s="33">
        <v>1.4</v>
      </c>
      <c r="O279" s="33">
        <v>2.97</v>
      </c>
      <c r="Q279" s="12">
        <f t="shared" si="28"/>
        <v>45178.916666666664</v>
      </c>
      <c r="R279" s="13">
        <f t="shared" ca="1" si="29"/>
        <v>1694296799.9999998</v>
      </c>
    </row>
    <row r="280" spans="2:18" x14ac:dyDescent="0.25">
      <c r="B280" s="32" t="s">
        <v>62</v>
      </c>
      <c r="C280" s="33" t="s">
        <v>63</v>
      </c>
      <c r="D280" s="33">
        <v>2.4</v>
      </c>
      <c r="E280" s="33">
        <v>1.61</v>
      </c>
      <c r="F280" t="s">
        <v>186</v>
      </c>
      <c r="G280" s="12">
        <f t="shared" si="24"/>
        <v>45177.978472222225</v>
      </c>
      <c r="H280" s="13">
        <f t="shared" ca="1" si="25"/>
        <v>1694215740.0000002</v>
      </c>
      <c r="I280">
        <f t="shared" si="26"/>
        <v>0.20445134575569351</v>
      </c>
      <c r="J280">
        <f t="shared" si="27"/>
        <v>0.61322567287784679</v>
      </c>
      <c r="L280" s="34" t="s">
        <v>96</v>
      </c>
      <c r="M280" s="35" t="s">
        <v>93</v>
      </c>
      <c r="N280" s="35">
        <v>1.4</v>
      </c>
      <c r="O280" s="35">
        <v>3</v>
      </c>
      <c r="Q280" s="12">
        <f t="shared" si="28"/>
        <v>45178.916666666664</v>
      </c>
      <c r="R280" s="13">
        <f t="shared" ca="1" si="29"/>
        <v>1694296799.9999998</v>
      </c>
    </row>
    <row r="281" spans="2:18" x14ac:dyDescent="0.25">
      <c r="B281" s="34" t="s">
        <v>62</v>
      </c>
      <c r="C281" s="35" t="s">
        <v>63</v>
      </c>
      <c r="D281" s="35">
        <v>2.2999999999999998</v>
      </c>
      <c r="E281" s="35">
        <v>1.67</v>
      </c>
      <c r="F281" t="s">
        <v>186</v>
      </c>
      <c r="G281" s="12">
        <f t="shared" si="24"/>
        <v>45177.978472222225</v>
      </c>
      <c r="H281" s="13">
        <f t="shared" ca="1" si="25"/>
        <v>1694215740.0000002</v>
      </c>
      <c r="I281">
        <f t="shared" si="26"/>
        <v>0.16401978651392868</v>
      </c>
      <c r="J281">
        <f t="shared" si="27"/>
        <v>0.59300989325696429</v>
      </c>
      <c r="L281" s="32" t="s">
        <v>96</v>
      </c>
      <c r="M281" s="33" t="s">
        <v>93</v>
      </c>
      <c r="N281" s="33">
        <v>1.42</v>
      </c>
      <c r="O281" s="33">
        <v>3</v>
      </c>
      <c r="Q281" s="12">
        <f t="shared" si="28"/>
        <v>45178.916666666664</v>
      </c>
      <c r="R281" s="13">
        <f t="shared" ca="1" si="29"/>
        <v>1694296799.9999998</v>
      </c>
    </row>
    <row r="282" spans="2:18" x14ac:dyDescent="0.25">
      <c r="B282" s="32" t="s">
        <v>62</v>
      </c>
      <c r="C282" s="33" t="s">
        <v>63</v>
      </c>
      <c r="D282" s="33">
        <v>2.25</v>
      </c>
      <c r="E282" s="33">
        <v>1.65</v>
      </c>
      <c r="F282" t="s">
        <v>186</v>
      </c>
      <c r="G282" s="12">
        <f t="shared" si="24"/>
        <v>45177.978472222225</v>
      </c>
      <c r="H282" s="13">
        <f t="shared" ca="1" si="25"/>
        <v>1694215740.0000002</v>
      </c>
      <c r="I282">
        <f t="shared" si="26"/>
        <v>0.16161616161616166</v>
      </c>
      <c r="J282">
        <f t="shared" si="27"/>
        <v>0.59180808080808078</v>
      </c>
      <c r="L282" s="34" t="s">
        <v>96</v>
      </c>
      <c r="M282" s="35" t="s">
        <v>93</v>
      </c>
      <c r="N282" s="35">
        <v>1.42</v>
      </c>
      <c r="O282" s="35">
        <v>3</v>
      </c>
      <c r="Q282" s="12">
        <f t="shared" si="28"/>
        <v>45178.916666666664</v>
      </c>
      <c r="R282" s="13">
        <f t="shared" ca="1" si="29"/>
        <v>1694296799.9999998</v>
      </c>
    </row>
    <row r="283" spans="2:18" x14ac:dyDescent="0.25">
      <c r="B283" s="34" t="s">
        <v>64</v>
      </c>
      <c r="C283" s="35" t="s">
        <v>65</v>
      </c>
      <c r="D283" s="35">
        <v>4.0999999999999996</v>
      </c>
      <c r="E283" s="35">
        <v>1.25</v>
      </c>
      <c r="F283" t="s">
        <v>186</v>
      </c>
      <c r="G283" s="12">
        <f t="shared" si="24"/>
        <v>45178.624305555553</v>
      </c>
      <c r="H283" s="13">
        <f t="shared" ca="1" si="25"/>
        <v>1694271539.9999998</v>
      </c>
      <c r="I283">
        <f t="shared" si="26"/>
        <v>0.55609756097560981</v>
      </c>
      <c r="J283">
        <f t="shared" si="27"/>
        <v>0.78904878048780491</v>
      </c>
      <c r="L283" s="32" t="s">
        <v>95</v>
      </c>
      <c r="M283" s="33" t="s">
        <v>93</v>
      </c>
      <c r="N283" s="33">
        <v>1.35</v>
      </c>
      <c r="O283" s="33">
        <v>3.25</v>
      </c>
      <c r="Q283" s="12">
        <f t="shared" si="28"/>
        <v>45178.916666666664</v>
      </c>
      <c r="R283" s="13">
        <f t="shared" ca="1" si="29"/>
        <v>1694296799.9999998</v>
      </c>
    </row>
    <row r="284" spans="2:18" x14ac:dyDescent="0.25">
      <c r="B284" s="32" t="s">
        <v>64</v>
      </c>
      <c r="C284" s="33" t="s">
        <v>65</v>
      </c>
      <c r="D284" s="33">
        <v>4.3499999999999996</v>
      </c>
      <c r="E284" s="33">
        <v>1.24</v>
      </c>
      <c r="F284" t="s">
        <v>186</v>
      </c>
      <c r="G284" s="12">
        <f t="shared" si="24"/>
        <v>45178.624305555553</v>
      </c>
      <c r="H284" s="13">
        <f t="shared" ca="1" si="25"/>
        <v>1694271539.9999998</v>
      </c>
      <c r="I284">
        <f t="shared" si="26"/>
        <v>0.57656655543196145</v>
      </c>
      <c r="J284">
        <f t="shared" si="27"/>
        <v>0.79928327771598073</v>
      </c>
      <c r="L284" s="32" t="s">
        <v>95</v>
      </c>
      <c r="M284" s="33" t="s">
        <v>93</v>
      </c>
      <c r="N284" s="33">
        <v>1.35</v>
      </c>
      <c r="O284" s="33">
        <v>3.25</v>
      </c>
      <c r="Q284" s="12">
        <f t="shared" si="28"/>
        <v>45178.916666666664</v>
      </c>
      <c r="R284" s="13">
        <f t="shared" ca="1" si="29"/>
        <v>1694296799.9999998</v>
      </c>
    </row>
    <row r="285" spans="2:18" x14ac:dyDescent="0.25">
      <c r="B285" s="34" t="s">
        <v>64</v>
      </c>
      <c r="C285" s="35" t="s">
        <v>65</v>
      </c>
      <c r="D285" s="35">
        <v>4.2</v>
      </c>
      <c r="E285" s="35">
        <v>1.23</v>
      </c>
      <c r="F285" t="s">
        <v>186</v>
      </c>
      <c r="G285" s="12">
        <f t="shared" si="24"/>
        <v>45178.624305555553</v>
      </c>
      <c r="H285" s="13">
        <f t="shared" ca="1" si="25"/>
        <v>1694271539.9999998</v>
      </c>
      <c r="I285">
        <f t="shared" si="26"/>
        <v>0.57491289198606266</v>
      </c>
      <c r="J285">
        <f t="shared" si="27"/>
        <v>0.79845644599303134</v>
      </c>
      <c r="L285" s="32" t="s">
        <v>95</v>
      </c>
      <c r="M285" s="33" t="s">
        <v>93</v>
      </c>
      <c r="N285" s="33">
        <v>1.33</v>
      </c>
      <c r="O285" s="33">
        <v>3.3</v>
      </c>
      <c r="Q285" s="12">
        <f t="shared" si="28"/>
        <v>45178.916666666664</v>
      </c>
      <c r="R285" s="13">
        <f t="shared" ca="1" si="29"/>
        <v>1694296799.9999998</v>
      </c>
    </row>
    <row r="286" spans="2:18" x14ac:dyDescent="0.25">
      <c r="B286" s="32" t="s">
        <v>64</v>
      </c>
      <c r="C286" s="33" t="s">
        <v>65</v>
      </c>
      <c r="D286" s="33">
        <v>4.2</v>
      </c>
      <c r="E286" s="33">
        <v>1.24</v>
      </c>
      <c r="F286" t="s">
        <v>186</v>
      </c>
      <c r="G286" s="12">
        <f t="shared" si="24"/>
        <v>45178.624305555553</v>
      </c>
      <c r="H286" s="13">
        <f t="shared" ca="1" si="25"/>
        <v>1694271539.9999998</v>
      </c>
      <c r="I286">
        <f t="shared" si="26"/>
        <v>0.56835637480798784</v>
      </c>
      <c r="J286">
        <f t="shared" si="27"/>
        <v>0.79517818740399393</v>
      </c>
      <c r="L286" s="34" t="s">
        <v>95</v>
      </c>
      <c r="M286" s="35" t="s">
        <v>93</v>
      </c>
      <c r="N286" s="35">
        <v>1.35</v>
      </c>
      <c r="O286" s="35">
        <v>3.3</v>
      </c>
      <c r="Q286" s="12">
        <f t="shared" si="28"/>
        <v>45178.916666666664</v>
      </c>
      <c r="R286" s="13">
        <f t="shared" ca="1" si="29"/>
        <v>1694296799.9999998</v>
      </c>
    </row>
    <row r="287" spans="2:18" x14ac:dyDescent="0.25">
      <c r="B287" s="34" t="s">
        <v>64</v>
      </c>
      <c r="C287" s="35" t="s">
        <v>65</v>
      </c>
      <c r="D287" s="35">
        <v>4.2</v>
      </c>
      <c r="E287" s="35">
        <v>1.24</v>
      </c>
      <c r="F287" t="s">
        <v>186</v>
      </c>
      <c r="G287" s="12">
        <f t="shared" si="24"/>
        <v>45178.624305555553</v>
      </c>
      <c r="H287" s="13">
        <f t="shared" ca="1" si="25"/>
        <v>1694271539.9999998</v>
      </c>
      <c r="I287">
        <f t="shared" si="26"/>
        <v>0.56835637480798784</v>
      </c>
      <c r="J287">
        <f t="shared" si="27"/>
        <v>0.79517818740399393</v>
      </c>
      <c r="L287" s="32" t="s">
        <v>95</v>
      </c>
      <c r="M287" s="33" t="s">
        <v>93</v>
      </c>
      <c r="N287" s="33">
        <v>1.36</v>
      </c>
      <c r="O287" s="33">
        <v>3.3</v>
      </c>
      <c r="Q287" s="12">
        <f t="shared" si="28"/>
        <v>45178.916666666664</v>
      </c>
      <c r="R287" s="13">
        <f t="shared" ca="1" si="29"/>
        <v>1694296799.9999998</v>
      </c>
    </row>
    <row r="288" spans="2:18" x14ac:dyDescent="0.25">
      <c r="B288" s="32" t="s">
        <v>64</v>
      </c>
      <c r="C288" s="33" t="s">
        <v>65</v>
      </c>
      <c r="D288" s="33">
        <v>4.28</v>
      </c>
      <c r="E288" s="33">
        <v>1.23</v>
      </c>
      <c r="F288" t="s">
        <v>186</v>
      </c>
      <c r="G288" s="12">
        <f t="shared" si="24"/>
        <v>45178.624305555553</v>
      </c>
      <c r="H288" s="13">
        <f t="shared" ca="1" si="25"/>
        <v>1694271539.9999998</v>
      </c>
      <c r="I288">
        <f t="shared" si="26"/>
        <v>0.57936327026821666</v>
      </c>
      <c r="J288">
        <f t="shared" si="27"/>
        <v>0.80068163513410839</v>
      </c>
      <c r="L288" s="34" t="s">
        <v>95</v>
      </c>
      <c r="M288" s="35" t="s">
        <v>93</v>
      </c>
      <c r="N288" s="35">
        <v>1.34</v>
      </c>
      <c r="O288" s="35">
        <v>3.35</v>
      </c>
      <c r="Q288" s="12">
        <f t="shared" si="28"/>
        <v>45178.916666666664</v>
      </c>
      <c r="R288" s="13">
        <f t="shared" ca="1" si="29"/>
        <v>1694296799.9999998</v>
      </c>
    </row>
    <row r="289" spans="2:18" x14ac:dyDescent="0.25">
      <c r="B289" s="34" t="s">
        <v>64</v>
      </c>
      <c r="C289" s="35" t="s">
        <v>65</v>
      </c>
      <c r="D289" s="35">
        <v>4.2</v>
      </c>
      <c r="E289" s="35">
        <v>1.23</v>
      </c>
      <c r="F289" t="s">
        <v>186</v>
      </c>
      <c r="G289" s="12">
        <f t="shared" si="24"/>
        <v>45178.624305555553</v>
      </c>
      <c r="H289" s="13">
        <f t="shared" ca="1" si="25"/>
        <v>1694271539.9999998</v>
      </c>
      <c r="I289">
        <f t="shared" si="26"/>
        <v>0.57491289198606266</v>
      </c>
      <c r="J289">
        <f t="shared" si="27"/>
        <v>0.79845644599303134</v>
      </c>
      <c r="L289" s="34" t="s">
        <v>95</v>
      </c>
      <c r="M289" s="35" t="s">
        <v>93</v>
      </c>
      <c r="N289" s="35">
        <v>1.34</v>
      </c>
      <c r="O289" s="35">
        <v>3.35</v>
      </c>
      <c r="Q289" s="12">
        <f t="shared" si="28"/>
        <v>45178.916666666664</v>
      </c>
      <c r="R289" s="13">
        <f t="shared" ca="1" si="29"/>
        <v>1694296799.9999998</v>
      </c>
    </row>
    <row r="290" spans="2:18" x14ac:dyDescent="0.25">
      <c r="B290" s="32" t="s">
        <v>64</v>
      </c>
      <c r="C290" s="33" t="s">
        <v>65</v>
      </c>
      <c r="D290" s="33">
        <v>4.2</v>
      </c>
      <c r="E290" s="33">
        <v>1.23</v>
      </c>
      <c r="F290" t="s">
        <v>186</v>
      </c>
      <c r="G290" s="12">
        <f t="shared" si="24"/>
        <v>45178.624305555553</v>
      </c>
      <c r="H290" s="13">
        <f t="shared" ca="1" si="25"/>
        <v>1694271539.9999998</v>
      </c>
      <c r="I290">
        <f t="shared" si="26"/>
        <v>0.57491289198606266</v>
      </c>
      <c r="J290">
        <f t="shared" si="27"/>
        <v>0.79845644599303134</v>
      </c>
      <c r="L290" s="34" t="s">
        <v>95</v>
      </c>
      <c r="M290" s="35" t="s">
        <v>93</v>
      </c>
      <c r="N290" s="35">
        <v>1.36</v>
      </c>
      <c r="O290" s="35">
        <v>3.35</v>
      </c>
      <c r="Q290" s="12">
        <f t="shared" si="28"/>
        <v>45178.916666666664</v>
      </c>
      <c r="R290" s="13">
        <f t="shared" ca="1" si="29"/>
        <v>1694296799.9999998</v>
      </c>
    </row>
    <row r="291" spans="2:18" x14ac:dyDescent="0.25">
      <c r="B291" s="34" t="s">
        <v>64</v>
      </c>
      <c r="C291" s="35" t="s">
        <v>65</v>
      </c>
      <c r="D291" s="35">
        <v>4.25</v>
      </c>
      <c r="E291" s="35">
        <v>1.22</v>
      </c>
      <c r="F291" t="s">
        <v>186</v>
      </c>
      <c r="G291" s="12">
        <f t="shared" si="24"/>
        <v>45178.624305555553</v>
      </c>
      <c r="H291" s="13">
        <f t="shared" ca="1" si="25"/>
        <v>1694271539.9999998</v>
      </c>
      <c r="I291">
        <f t="shared" si="26"/>
        <v>0.58437801350048213</v>
      </c>
      <c r="J291">
        <f t="shared" si="27"/>
        <v>0.80318900675024107</v>
      </c>
      <c r="L291" s="32" t="s">
        <v>95</v>
      </c>
      <c r="M291" s="33" t="s">
        <v>93</v>
      </c>
      <c r="N291" s="33">
        <v>1.36</v>
      </c>
      <c r="O291" s="33">
        <v>3.35</v>
      </c>
      <c r="Q291" s="12">
        <f t="shared" si="28"/>
        <v>45178.916666666664</v>
      </c>
      <c r="R291" s="13">
        <f t="shared" ca="1" si="29"/>
        <v>1694296799.9999998</v>
      </c>
    </row>
    <row r="292" spans="2:18" x14ac:dyDescent="0.25">
      <c r="B292" s="32" t="s">
        <v>64</v>
      </c>
      <c r="C292" s="33" t="s">
        <v>65</v>
      </c>
      <c r="D292" s="33">
        <v>4.3</v>
      </c>
      <c r="E292" s="33">
        <v>1.24</v>
      </c>
      <c r="F292" t="s">
        <v>186</v>
      </c>
      <c r="G292" s="12">
        <f t="shared" si="24"/>
        <v>45178.624305555553</v>
      </c>
      <c r="H292" s="13">
        <f t="shared" ca="1" si="25"/>
        <v>1694271539.9999998</v>
      </c>
      <c r="I292">
        <f t="shared" si="26"/>
        <v>0.57389347336834218</v>
      </c>
      <c r="J292">
        <f t="shared" si="27"/>
        <v>0.79794673668417104</v>
      </c>
      <c r="L292" s="34" t="s">
        <v>95</v>
      </c>
      <c r="M292" s="35" t="s">
        <v>93</v>
      </c>
      <c r="N292" s="35">
        <v>1.33</v>
      </c>
      <c r="O292" s="35">
        <v>3.36</v>
      </c>
      <c r="Q292" s="12">
        <f t="shared" si="28"/>
        <v>45178.916666666664</v>
      </c>
      <c r="R292" s="13">
        <f t="shared" ca="1" si="29"/>
        <v>1694296799.9999998</v>
      </c>
    </row>
    <row r="293" spans="2:18" x14ac:dyDescent="0.25">
      <c r="B293" s="34" t="s">
        <v>64</v>
      </c>
      <c r="C293" s="35" t="s">
        <v>65</v>
      </c>
      <c r="D293" s="35">
        <v>4.3</v>
      </c>
      <c r="E293" s="35">
        <v>1.24</v>
      </c>
      <c r="F293" t="s">
        <v>186</v>
      </c>
      <c r="G293" s="12">
        <f t="shared" si="24"/>
        <v>45178.624305555553</v>
      </c>
      <c r="H293" s="13">
        <f t="shared" ca="1" si="25"/>
        <v>1694271539.9999998</v>
      </c>
      <c r="I293">
        <f t="shared" si="26"/>
        <v>0.57389347336834218</v>
      </c>
      <c r="J293">
        <f t="shared" si="27"/>
        <v>0.79794673668417104</v>
      </c>
      <c r="L293" s="34" t="s">
        <v>95</v>
      </c>
      <c r="M293" s="35" t="s">
        <v>93</v>
      </c>
      <c r="N293" s="35">
        <v>1.34</v>
      </c>
      <c r="O293" s="35">
        <v>3.4</v>
      </c>
      <c r="Q293" s="12">
        <f t="shared" si="28"/>
        <v>45178.916666666664</v>
      </c>
      <c r="R293" s="13">
        <f t="shared" ca="1" si="29"/>
        <v>1694296799.9999998</v>
      </c>
    </row>
    <row r="294" spans="2:18" x14ac:dyDescent="0.25">
      <c r="B294" s="32" t="s">
        <v>64</v>
      </c>
      <c r="C294" s="33" t="s">
        <v>65</v>
      </c>
      <c r="D294" s="33">
        <v>4.5999999999999996</v>
      </c>
      <c r="E294" s="33">
        <v>1.22</v>
      </c>
      <c r="F294" t="s">
        <v>186</v>
      </c>
      <c r="G294" s="12">
        <f t="shared" si="24"/>
        <v>45178.624305555553</v>
      </c>
      <c r="H294" s="13">
        <f t="shared" ca="1" si="25"/>
        <v>1694271539.9999998</v>
      </c>
      <c r="I294">
        <f t="shared" si="26"/>
        <v>0.60228082679971484</v>
      </c>
      <c r="J294">
        <f t="shared" si="27"/>
        <v>0.81214041339985743</v>
      </c>
      <c r="L294" s="32" t="s">
        <v>95</v>
      </c>
      <c r="M294" s="33" t="s">
        <v>93</v>
      </c>
      <c r="N294" s="33">
        <v>1.34</v>
      </c>
      <c r="O294" s="33">
        <v>3.4</v>
      </c>
      <c r="Q294" s="12">
        <f t="shared" si="28"/>
        <v>45178.916666666664</v>
      </c>
      <c r="R294" s="13">
        <f t="shared" ca="1" si="29"/>
        <v>1694296799.9999998</v>
      </c>
    </row>
    <row r="295" spans="2:18" x14ac:dyDescent="0.25">
      <c r="B295" s="34" t="s">
        <v>64</v>
      </c>
      <c r="C295" s="35" t="s">
        <v>65</v>
      </c>
      <c r="D295" s="35">
        <v>4.2</v>
      </c>
      <c r="E295" s="35">
        <v>1.25</v>
      </c>
      <c r="F295" t="s">
        <v>186</v>
      </c>
      <c r="G295" s="12">
        <f t="shared" si="24"/>
        <v>45178.624305555553</v>
      </c>
      <c r="H295" s="13">
        <f t="shared" ca="1" si="25"/>
        <v>1694271539.9999998</v>
      </c>
      <c r="I295">
        <f t="shared" si="26"/>
        <v>0.56190476190476191</v>
      </c>
      <c r="J295">
        <f t="shared" si="27"/>
        <v>0.79195238095238096</v>
      </c>
      <c r="L295" s="34" t="s">
        <v>95</v>
      </c>
      <c r="M295" s="35" t="s">
        <v>93</v>
      </c>
      <c r="N295" s="35">
        <v>1.32</v>
      </c>
      <c r="O295" s="35">
        <v>3.45</v>
      </c>
      <c r="Q295" s="12">
        <f t="shared" si="28"/>
        <v>45178.916666666664</v>
      </c>
      <c r="R295" s="13">
        <f t="shared" ca="1" si="29"/>
        <v>1694296799.9999998</v>
      </c>
    </row>
    <row r="296" spans="2:18" x14ac:dyDescent="0.25">
      <c r="B296" s="32" t="s">
        <v>64</v>
      </c>
      <c r="C296" s="33" t="s">
        <v>65</v>
      </c>
      <c r="D296" s="33">
        <v>4.25</v>
      </c>
      <c r="E296" s="33">
        <v>1.24</v>
      </c>
      <c r="F296" t="s">
        <v>186</v>
      </c>
      <c r="G296" s="12">
        <f t="shared" si="24"/>
        <v>45178.624305555553</v>
      </c>
      <c r="H296" s="13">
        <f t="shared" ca="1" si="25"/>
        <v>1694271539.9999998</v>
      </c>
      <c r="I296">
        <f t="shared" si="26"/>
        <v>0.5711574952561671</v>
      </c>
      <c r="J296">
        <f t="shared" si="27"/>
        <v>0.79657874762808356</v>
      </c>
      <c r="L296" s="34" t="s">
        <v>94</v>
      </c>
      <c r="M296" s="35" t="s">
        <v>93</v>
      </c>
      <c r="N296" s="35">
        <v>1.25</v>
      </c>
      <c r="O296" s="35">
        <v>4</v>
      </c>
      <c r="Q296" s="12">
        <f t="shared" si="28"/>
        <v>45178.916666666664</v>
      </c>
      <c r="R296" s="13">
        <f t="shared" ca="1" si="29"/>
        <v>1694296799.9999998</v>
      </c>
    </row>
    <row r="297" spans="2:18" x14ac:dyDescent="0.25">
      <c r="B297" s="34" t="s">
        <v>64</v>
      </c>
      <c r="C297" s="35" t="s">
        <v>65</v>
      </c>
      <c r="D297" s="35">
        <v>4</v>
      </c>
      <c r="E297" s="35">
        <v>1.25</v>
      </c>
      <c r="F297" t="s">
        <v>186</v>
      </c>
      <c r="G297" s="12">
        <f t="shared" si="24"/>
        <v>45178.624305555553</v>
      </c>
      <c r="H297" s="13">
        <f t="shared" ca="1" si="25"/>
        <v>1694271539.9999998</v>
      </c>
      <c r="I297">
        <f t="shared" si="26"/>
        <v>0.55000000000000004</v>
      </c>
      <c r="J297">
        <f t="shared" si="27"/>
        <v>0.78600000000000003</v>
      </c>
      <c r="L297" s="34" t="s">
        <v>94</v>
      </c>
      <c r="M297" s="35" t="s">
        <v>93</v>
      </c>
      <c r="N297" s="35">
        <v>1.23</v>
      </c>
      <c r="O297" s="35">
        <v>4.0999999999999996</v>
      </c>
      <c r="Q297" s="12">
        <f t="shared" si="28"/>
        <v>45178.916666666664</v>
      </c>
      <c r="R297" s="13">
        <f t="shared" ca="1" si="29"/>
        <v>1694296799.9999998</v>
      </c>
    </row>
    <row r="298" spans="2:18" x14ac:dyDescent="0.25">
      <c r="B298" s="32" t="s">
        <v>66</v>
      </c>
      <c r="C298" s="33" t="s">
        <v>67</v>
      </c>
      <c r="D298" s="33">
        <v>1.61</v>
      </c>
      <c r="E298" s="33">
        <v>2.33</v>
      </c>
      <c r="F298" t="s">
        <v>186</v>
      </c>
      <c r="G298" s="12">
        <f t="shared" si="24"/>
        <v>45178.665972222225</v>
      </c>
      <c r="H298" s="13">
        <f t="shared" ca="1" si="25"/>
        <v>1694275140.0000002</v>
      </c>
      <c r="I298">
        <f t="shared" si="26"/>
        <v>0.19193346306613701</v>
      </c>
      <c r="J298">
        <f t="shared" si="27"/>
        <v>0.60696673153306846</v>
      </c>
      <c r="L298" s="34" t="s">
        <v>94</v>
      </c>
      <c r="M298" s="35" t="s">
        <v>93</v>
      </c>
      <c r="N298" s="35">
        <v>1.23</v>
      </c>
      <c r="O298" s="35">
        <v>4.0999999999999996</v>
      </c>
      <c r="Q298" s="12">
        <f t="shared" si="28"/>
        <v>45178.916666666664</v>
      </c>
      <c r="R298" s="13">
        <f t="shared" ca="1" si="29"/>
        <v>1694296799.9999998</v>
      </c>
    </row>
    <row r="299" spans="2:18" x14ac:dyDescent="0.25">
      <c r="B299" s="34" t="s">
        <v>66</v>
      </c>
      <c r="C299" s="35" t="s">
        <v>67</v>
      </c>
      <c r="D299" s="35">
        <v>1.65</v>
      </c>
      <c r="E299" s="35">
        <v>2.2799999999999998</v>
      </c>
      <c r="F299" t="s">
        <v>186</v>
      </c>
      <c r="G299" s="12">
        <f t="shared" si="24"/>
        <v>45178.665972222225</v>
      </c>
      <c r="H299" s="13">
        <f t="shared" ca="1" si="25"/>
        <v>1694275140.0000002</v>
      </c>
      <c r="I299">
        <f t="shared" si="26"/>
        <v>0.16746411483253587</v>
      </c>
      <c r="J299">
        <f t="shared" si="27"/>
        <v>0.594732057416268</v>
      </c>
      <c r="L299" s="32" t="s">
        <v>94</v>
      </c>
      <c r="M299" s="33" t="s">
        <v>93</v>
      </c>
      <c r="N299" s="33">
        <v>1.24</v>
      </c>
      <c r="O299" s="33">
        <v>4.0999999999999996</v>
      </c>
      <c r="Q299" s="12">
        <f t="shared" si="28"/>
        <v>45178.916666666664</v>
      </c>
      <c r="R299" s="13">
        <f t="shared" ca="1" si="29"/>
        <v>1694296799.9999998</v>
      </c>
    </row>
    <row r="300" spans="2:18" x14ac:dyDescent="0.25">
      <c r="B300" s="32" t="s">
        <v>66</v>
      </c>
      <c r="C300" s="33" t="s">
        <v>67</v>
      </c>
      <c r="D300" s="33">
        <v>1.62</v>
      </c>
      <c r="E300" s="33">
        <v>2.36</v>
      </c>
      <c r="F300" t="s">
        <v>186</v>
      </c>
      <c r="G300" s="12">
        <f t="shared" si="24"/>
        <v>45178.665972222225</v>
      </c>
      <c r="H300" s="13">
        <f t="shared" ca="1" si="25"/>
        <v>1694275140.0000002</v>
      </c>
      <c r="I300">
        <f t="shared" si="26"/>
        <v>0.19355513705796185</v>
      </c>
      <c r="J300">
        <f t="shared" si="27"/>
        <v>0.6077775685289809</v>
      </c>
      <c r="L300" s="32" t="s">
        <v>94</v>
      </c>
      <c r="M300" s="33" t="s">
        <v>93</v>
      </c>
      <c r="N300" s="33">
        <v>1.24</v>
      </c>
      <c r="O300" s="33">
        <v>4.0999999999999996</v>
      </c>
      <c r="Q300" s="12">
        <f t="shared" si="28"/>
        <v>45178.916666666664</v>
      </c>
      <c r="R300" s="13">
        <f t="shared" ca="1" si="29"/>
        <v>1694296799.9999998</v>
      </c>
    </row>
    <row r="301" spans="2:18" x14ac:dyDescent="0.25">
      <c r="B301" s="34" t="s">
        <v>66</v>
      </c>
      <c r="C301" s="35" t="s">
        <v>67</v>
      </c>
      <c r="D301" s="35">
        <v>1.62</v>
      </c>
      <c r="E301" s="35">
        <v>2.33</v>
      </c>
      <c r="F301" t="s">
        <v>186</v>
      </c>
      <c r="G301" s="12">
        <f t="shared" si="24"/>
        <v>45178.665972222225</v>
      </c>
      <c r="H301" s="13">
        <f t="shared" ca="1" si="25"/>
        <v>1694275140.0000002</v>
      </c>
      <c r="I301">
        <f t="shared" si="26"/>
        <v>0.18809940126106073</v>
      </c>
      <c r="J301">
        <f t="shared" si="27"/>
        <v>0.60504970063053043</v>
      </c>
      <c r="L301" s="34" t="s">
        <v>94</v>
      </c>
      <c r="M301" s="35" t="s">
        <v>93</v>
      </c>
      <c r="N301" s="35">
        <v>1.25</v>
      </c>
      <c r="O301" s="35">
        <v>4.0999999999999996</v>
      </c>
      <c r="Q301" s="12">
        <f t="shared" si="28"/>
        <v>45178.916666666664</v>
      </c>
      <c r="R301" s="13">
        <f t="shared" ca="1" si="29"/>
        <v>1694296799.9999998</v>
      </c>
    </row>
    <row r="302" spans="2:18" x14ac:dyDescent="0.25">
      <c r="B302" s="32" t="s">
        <v>66</v>
      </c>
      <c r="C302" s="33" t="s">
        <v>67</v>
      </c>
      <c r="D302" s="33">
        <v>1.62</v>
      </c>
      <c r="E302" s="33">
        <v>2.33</v>
      </c>
      <c r="F302" t="s">
        <v>186</v>
      </c>
      <c r="G302" s="12">
        <f t="shared" si="24"/>
        <v>45178.665972222225</v>
      </c>
      <c r="H302" s="13">
        <f t="shared" ca="1" si="25"/>
        <v>1694275140.0000002</v>
      </c>
      <c r="I302">
        <f t="shared" si="26"/>
        <v>0.18809940126106073</v>
      </c>
      <c r="J302">
        <f t="shared" si="27"/>
        <v>0.60504970063053043</v>
      </c>
      <c r="L302" s="34" t="s">
        <v>94</v>
      </c>
      <c r="M302" s="35" t="s">
        <v>93</v>
      </c>
      <c r="N302" s="35">
        <v>1.25</v>
      </c>
      <c r="O302" s="35">
        <v>4.0999999999999996</v>
      </c>
      <c r="Q302" s="12">
        <f t="shared" si="28"/>
        <v>45178.916666666664</v>
      </c>
      <c r="R302" s="13">
        <f t="shared" ca="1" si="29"/>
        <v>1694296799.9999998</v>
      </c>
    </row>
    <row r="303" spans="2:18" x14ac:dyDescent="0.25">
      <c r="B303" s="34" t="s">
        <v>66</v>
      </c>
      <c r="C303" s="35" t="s">
        <v>67</v>
      </c>
      <c r="D303" s="35">
        <v>1.61</v>
      </c>
      <c r="E303" s="35">
        <v>2.4</v>
      </c>
      <c r="F303" t="s">
        <v>186</v>
      </c>
      <c r="G303" s="12">
        <f t="shared" si="24"/>
        <v>45178.665972222225</v>
      </c>
      <c r="H303" s="13">
        <f t="shared" ca="1" si="25"/>
        <v>1694275140.0000002</v>
      </c>
      <c r="I303">
        <f t="shared" si="26"/>
        <v>0.20445134575569351</v>
      </c>
      <c r="J303">
        <f t="shared" si="27"/>
        <v>0.61322567287784679</v>
      </c>
      <c r="L303" s="32" t="s">
        <v>94</v>
      </c>
      <c r="M303" s="33" t="s">
        <v>93</v>
      </c>
      <c r="N303" s="33">
        <v>1.24</v>
      </c>
      <c r="O303" s="33">
        <v>4.2</v>
      </c>
      <c r="Q303" s="12">
        <f t="shared" si="28"/>
        <v>45178.916666666664</v>
      </c>
      <c r="R303" s="13">
        <f t="shared" ca="1" si="29"/>
        <v>1694296799.9999998</v>
      </c>
    </row>
    <row r="304" spans="2:18" x14ac:dyDescent="0.25">
      <c r="B304" s="32" t="s">
        <v>66</v>
      </c>
      <c r="C304" s="33" t="s">
        <v>67</v>
      </c>
      <c r="D304" s="33">
        <v>1.65</v>
      </c>
      <c r="E304" s="33">
        <v>2.35</v>
      </c>
      <c r="F304" t="s">
        <v>186</v>
      </c>
      <c r="G304" s="12">
        <f t="shared" ref="G304:G367" si="30">DATEVALUE(MID(C304,1,10))+TIMEVALUE(MID(C304,12,8))</f>
        <v>45178.665972222225</v>
      </c>
      <c r="H304" s="13">
        <f t="shared" ref="H304:H367" ca="1" si="31">IF(F304&gt;TODAY(),86400*(G304-25569),100)</f>
        <v>1694275140.0000002</v>
      </c>
      <c r="I304">
        <f t="shared" ref="I304:I367" si="32">ABS(1/D304-1/E304)</f>
        <v>0.18052869116698905</v>
      </c>
      <c r="J304">
        <f t="shared" ref="J304:J367" si="33">0.511+I304/2</f>
        <v>0.60126434558349451</v>
      </c>
      <c r="L304" s="32" t="s">
        <v>94</v>
      </c>
      <c r="M304" s="33" t="s">
        <v>93</v>
      </c>
      <c r="N304" s="33">
        <v>1.25</v>
      </c>
      <c r="O304" s="33">
        <v>4.2</v>
      </c>
      <c r="Q304" s="12">
        <f t="shared" si="28"/>
        <v>45178.916666666664</v>
      </c>
      <c r="R304" s="13">
        <f t="shared" ca="1" si="29"/>
        <v>1694296799.9999998</v>
      </c>
    </row>
    <row r="305" spans="2:18" x14ac:dyDescent="0.25">
      <c r="B305" s="34" t="s">
        <v>66</v>
      </c>
      <c r="C305" s="35" t="s">
        <v>67</v>
      </c>
      <c r="D305" s="35">
        <v>1.67</v>
      </c>
      <c r="E305" s="35">
        <v>2.2999999999999998</v>
      </c>
      <c r="F305" t="s">
        <v>186</v>
      </c>
      <c r="G305" s="12">
        <f t="shared" si="30"/>
        <v>45178.665972222225</v>
      </c>
      <c r="H305" s="13">
        <f t="shared" ca="1" si="31"/>
        <v>1694275140.0000002</v>
      </c>
      <c r="I305">
        <f t="shared" si="32"/>
        <v>0.16401978651392868</v>
      </c>
      <c r="J305">
        <f t="shared" si="33"/>
        <v>0.59300989325696429</v>
      </c>
      <c r="L305" s="32" t="s">
        <v>94</v>
      </c>
      <c r="M305" s="33" t="s">
        <v>93</v>
      </c>
      <c r="N305" s="33">
        <v>1.23</v>
      </c>
      <c r="O305" s="33">
        <v>4.3</v>
      </c>
      <c r="Q305" s="12">
        <f t="shared" si="28"/>
        <v>45178.916666666664</v>
      </c>
      <c r="R305" s="13">
        <f t="shared" ca="1" si="29"/>
        <v>1694296799.9999998</v>
      </c>
    </row>
    <row r="306" spans="2:18" x14ac:dyDescent="0.25">
      <c r="B306" s="32" t="s">
        <v>66</v>
      </c>
      <c r="C306" s="33" t="s">
        <v>67</v>
      </c>
      <c r="D306" s="33">
        <v>1.61</v>
      </c>
      <c r="E306" s="33">
        <v>2.4</v>
      </c>
      <c r="F306" t="s">
        <v>186</v>
      </c>
      <c r="G306" s="12">
        <f t="shared" si="30"/>
        <v>45178.665972222225</v>
      </c>
      <c r="H306" s="13">
        <f t="shared" ca="1" si="31"/>
        <v>1694275140.0000002</v>
      </c>
      <c r="I306">
        <f t="shared" si="32"/>
        <v>0.20445134575569351</v>
      </c>
      <c r="J306">
        <f t="shared" si="33"/>
        <v>0.61322567287784679</v>
      </c>
      <c r="L306" s="32" t="s">
        <v>94</v>
      </c>
      <c r="M306" s="33" t="s">
        <v>93</v>
      </c>
      <c r="N306" s="33">
        <v>1.24</v>
      </c>
      <c r="O306" s="33">
        <v>4.3</v>
      </c>
      <c r="Q306" s="12">
        <f t="shared" si="28"/>
        <v>45178.916666666664</v>
      </c>
      <c r="R306" s="13">
        <f t="shared" ca="1" si="29"/>
        <v>1694296799.9999998</v>
      </c>
    </row>
    <row r="307" spans="2:18" x14ac:dyDescent="0.25">
      <c r="B307" s="34" t="s">
        <v>66</v>
      </c>
      <c r="C307" s="35" t="s">
        <v>67</v>
      </c>
      <c r="D307" s="35">
        <v>1.63</v>
      </c>
      <c r="E307" s="35">
        <v>2.38</v>
      </c>
      <c r="F307" t="s">
        <v>186</v>
      </c>
      <c r="G307" s="12">
        <f t="shared" si="30"/>
        <v>45178.665972222225</v>
      </c>
      <c r="H307" s="13">
        <f t="shared" ca="1" si="31"/>
        <v>1694275140.0000002</v>
      </c>
      <c r="I307">
        <f t="shared" si="32"/>
        <v>0.19332886528844667</v>
      </c>
      <c r="J307">
        <f t="shared" si="33"/>
        <v>0.60766443264422332</v>
      </c>
      <c r="L307" s="32" t="s">
        <v>94</v>
      </c>
      <c r="M307" s="33" t="s">
        <v>93</v>
      </c>
      <c r="N307" s="33">
        <v>1.24</v>
      </c>
      <c r="O307" s="33">
        <v>4.45</v>
      </c>
      <c r="Q307" s="12">
        <f t="shared" si="28"/>
        <v>45178.916666666664</v>
      </c>
      <c r="R307" s="13">
        <f t="shared" ca="1" si="29"/>
        <v>1694296799.9999998</v>
      </c>
    </row>
    <row r="308" spans="2:18" x14ac:dyDescent="0.25">
      <c r="B308" s="32" t="s">
        <v>66</v>
      </c>
      <c r="C308" s="33" t="s">
        <v>67</v>
      </c>
      <c r="D308" s="33">
        <v>1.65</v>
      </c>
      <c r="E308" s="33">
        <v>2.35</v>
      </c>
      <c r="F308" t="s">
        <v>186</v>
      </c>
      <c r="G308" s="12">
        <f t="shared" si="30"/>
        <v>45178.665972222225</v>
      </c>
      <c r="H308" s="13">
        <f t="shared" ca="1" si="31"/>
        <v>1694275140.0000002</v>
      </c>
      <c r="I308">
        <f t="shared" si="32"/>
        <v>0.18052869116698905</v>
      </c>
      <c r="J308">
        <f t="shared" si="33"/>
        <v>0.60126434558349451</v>
      </c>
      <c r="L308" s="34" t="s">
        <v>94</v>
      </c>
      <c r="M308" s="35" t="s">
        <v>93</v>
      </c>
      <c r="N308" s="35">
        <v>1.24</v>
      </c>
      <c r="O308" s="35">
        <v>4.45</v>
      </c>
      <c r="Q308" s="12">
        <f t="shared" si="28"/>
        <v>45178.916666666664</v>
      </c>
      <c r="R308" s="13">
        <f t="shared" ca="1" si="29"/>
        <v>1694296799.9999998</v>
      </c>
    </row>
    <row r="309" spans="2:18" x14ac:dyDescent="0.25">
      <c r="B309" s="34" t="s">
        <v>66</v>
      </c>
      <c r="C309" s="35" t="s">
        <v>67</v>
      </c>
      <c r="D309" s="35">
        <v>1.64</v>
      </c>
      <c r="E309" s="35">
        <v>2.35</v>
      </c>
      <c r="F309" t="s">
        <v>186</v>
      </c>
      <c r="G309" s="12">
        <f t="shared" si="30"/>
        <v>45178.665972222225</v>
      </c>
      <c r="H309" s="13">
        <f t="shared" ca="1" si="31"/>
        <v>1694275140.0000002</v>
      </c>
      <c r="I309">
        <f t="shared" si="32"/>
        <v>0.18422418266735857</v>
      </c>
      <c r="J309">
        <f t="shared" si="33"/>
        <v>0.60311209133367927</v>
      </c>
      <c r="L309" s="32" t="s">
        <v>90</v>
      </c>
      <c r="M309" s="33" t="s">
        <v>93</v>
      </c>
      <c r="N309" s="33">
        <v>1.1499999999999999</v>
      </c>
      <c r="O309" s="33">
        <v>5.5</v>
      </c>
      <c r="Q309" s="12">
        <f t="shared" si="28"/>
        <v>45178.916666666664</v>
      </c>
      <c r="R309" s="13">
        <f t="shared" ca="1" si="29"/>
        <v>1694296799.9999998</v>
      </c>
    </row>
    <row r="310" spans="2:18" x14ac:dyDescent="0.25">
      <c r="B310" s="32" t="s">
        <v>66</v>
      </c>
      <c r="C310" s="33" t="s">
        <v>67</v>
      </c>
      <c r="D310" s="33">
        <v>1.65</v>
      </c>
      <c r="E310" s="33">
        <v>2.35</v>
      </c>
      <c r="F310" t="s">
        <v>186</v>
      </c>
      <c r="G310" s="12">
        <f t="shared" si="30"/>
        <v>45178.665972222225</v>
      </c>
      <c r="H310" s="13">
        <f t="shared" ca="1" si="31"/>
        <v>1694275140.0000002</v>
      </c>
      <c r="I310">
        <f t="shared" si="32"/>
        <v>0.18052869116698905</v>
      </c>
      <c r="J310">
        <f t="shared" si="33"/>
        <v>0.60126434558349451</v>
      </c>
      <c r="L310" s="34" t="s">
        <v>90</v>
      </c>
      <c r="M310" s="35" t="s">
        <v>93</v>
      </c>
      <c r="N310" s="35">
        <v>1.1399999999999999</v>
      </c>
      <c r="O310" s="35">
        <v>5.75</v>
      </c>
      <c r="Q310" s="12">
        <f t="shared" si="28"/>
        <v>45178.916666666664</v>
      </c>
      <c r="R310" s="13">
        <f t="shared" ca="1" si="29"/>
        <v>1694296799.9999998</v>
      </c>
    </row>
    <row r="311" spans="2:18" x14ac:dyDescent="0.25">
      <c r="B311" s="34" t="s">
        <v>66</v>
      </c>
      <c r="C311" s="35" t="s">
        <v>67</v>
      </c>
      <c r="D311" s="35">
        <v>1.62</v>
      </c>
      <c r="E311" s="35">
        <v>2.4</v>
      </c>
      <c r="F311" t="s">
        <v>186</v>
      </c>
      <c r="G311" s="12">
        <f t="shared" si="30"/>
        <v>45178.665972222225</v>
      </c>
      <c r="H311" s="13">
        <f t="shared" ca="1" si="31"/>
        <v>1694275140.0000002</v>
      </c>
      <c r="I311">
        <f t="shared" si="32"/>
        <v>0.20061728395061723</v>
      </c>
      <c r="J311">
        <f t="shared" si="33"/>
        <v>0.61130864197530865</v>
      </c>
      <c r="L311" s="34" t="s">
        <v>90</v>
      </c>
      <c r="M311" s="35" t="s">
        <v>93</v>
      </c>
      <c r="N311" s="35">
        <v>1.1399999999999999</v>
      </c>
      <c r="O311" s="35">
        <v>5.9</v>
      </c>
      <c r="Q311" s="12">
        <f t="shared" si="28"/>
        <v>45178.916666666664</v>
      </c>
      <c r="R311" s="13">
        <f t="shared" ca="1" si="29"/>
        <v>1694296799.9999998</v>
      </c>
    </row>
    <row r="312" spans="2:18" x14ac:dyDescent="0.25">
      <c r="B312" s="32" t="s">
        <v>66</v>
      </c>
      <c r="C312" s="33" t="s">
        <v>67</v>
      </c>
      <c r="D312" s="33">
        <v>1.65</v>
      </c>
      <c r="E312" s="33">
        <v>2.25</v>
      </c>
      <c r="F312" t="s">
        <v>186</v>
      </c>
      <c r="G312" s="12">
        <f t="shared" si="30"/>
        <v>45178.665972222225</v>
      </c>
      <c r="H312" s="13">
        <f t="shared" ca="1" si="31"/>
        <v>1694275140.0000002</v>
      </c>
      <c r="I312">
        <f t="shared" si="32"/>
        <v>0.16161616161616166</v>
      </c>
      <c r="J312">
        <f t="shared" si="33"/>
        <v>0.59180808080808078</v>
      </c>
      <c r="L312" s="34" t="s">
        <v>90</v>
      </c>
      <c r="M312" s="35" t="s">
        <v>93</v>
      </c>
      <c r="N312" s="35">
        <v>1.1299999999999999</v>
      </c>
      <c r="O312" s="35">
        <v>6</v>
      </c>
      <c r="Q312" s="12">
        <f t="shared" si="28"/>
        <v>45178.916666666664</v>
      </c>
      <c r="R312" s="13">
        <f t="shared" ca="1" si="29"/>
        <v>1694296799.9999998</v>
      </c>
    </row>
    <row r="313" spans="2:18" x14ac:dyDescent="0.25">
      <c r="B313" s="34" t="s">
        <v>68</v>
      </c>
      <c r="C313" s="35" t="s">
        <v>67</v>
      </c>
      <c r="D313" s="35">
        <v>3.4</v>
      </c>
      <c r="E313" s="35">
        <v>1.33</v>
      </c>
      <c r="F313" t="s">
        <v>186</v>
      </c>
      <c r="G313" s="12">
        <f t="shared" si="30"/>
        <v>45178.665972222225</v>
      </c>
      <c r="H313" s="13">
        <f t="shared" ca="1" si="31"/>
        <v>1694275140.0000002</v>
      </c>
      <c r="I313">
        <f t="shared" si="32"/>
        <v>0.45776205218929672</v>
      </c>
      <c r="J313">
        <f t="shared" si="33"/>
        <v>0.73988102609464834</v>
      </c>
      <c r="L313" s="32" t="s">
        <v>90</v>
      </c>
      <c r="M313" s="33" t="s">
        <v>93</v>
      </c>
      <c r="N313" s="33">
        <v>1.1299999999999999</v>
      </c>
      <c r="O313" s="33">
        <v>6</v>
      </c>
      <c r="Q313" s="12">
        <f t="shared" si="28"/>
        <v>45178.916666666664</v>
      </c>
      <c r="R313" s="13">
        <f t="shared" ca="1" si="29"/>
        <v>1694296799.9999998</v>
      </c>
    </row>
    <row r="314" spans="2:18" x14ac:dyDescent="0.25">
      <c r="B314" s="32" t="s">
        <v>68</v>
      </c>
      <c r="C314" s="33" t="s">
        <v>67</v>
      </c>
      <c r="D314" s="33">
        <v>3.45</v>
      </c>
      <c r="E314" s="33">
        <v>1.3</v>
      </c>
      <c r="F314" t="s">
        <v>186</v>
      </c>
      <c r="G314" s="12">
        <f t="shared" si="30"/>
        <v>45178.665972222225</v>
      </c>
      <c r="H314" s="13">
        <f t="shared" ca="1" si="31"/>
        <v>1694275140.0000002</v>
      </c>
      <c r="I314">
        <f t="shared" si="32"/>
        <v>0.47937569676700104</v>
      </c>
      <c r="J314">
        <f t="shared" si="33"/>
        <v>0.75068784838350056</v>
      </c>
      <c r="L314" s="34" t="s">
        <v>90</v>
      </c>
      <c r="M314" s="35" t="s">
        <v>93</v>
      </c>
      <c r="N314" s="35">
        <v>1.1399999999999999</v>
      </c>
      <c r="O314" s="35">
        <v>6</v>
      </c>
      <c r="Q314" s="12">
        <f t="shared" si="28"/>
        <v>45178.916666666664</v>
      </c>
      <c r="R314" s="13">
        <f t="shared" ca="1" si="29"/>
        <v>1694296799.9999998</v>
      </c>
    </row>
    <row r="315" spans="2:18" x14ac:dyDescent="0.25">
      <c r="B315" s="34" t="s">
        <v>68</v>
      </c>
      <c r="C315" s="35" t="s">
        <v>67</v>
      </c>
      <c r="D315" s="35">
        <v>3.45</v>
      </c>
      <c r="E315" s="35">
        <v>1.3</v>
      </c>
      <c r="F315" t="s">
        <v>186</v>
      </c>
      <c r="G315" s="12">
        <f t="shared" si="30"/>
        <v>45178.665972222225</v>
      </c>
      <c r="H315" s="13">
        <f t="shared" ca="1" si="31"/>
        <v>1694275140.0000002</v>
      </c>
      <c r="I315">
        <f t="shared" si="32"/>
        <v>0.47937569676700104</v>
      </c>
      <c r="J315">
        <f t="shared" si="33"/>
        <v>0.75068784838350056</v>
      </c>
      <c r="L315" s="32" t="s">
        <v>90</v>
      </c>
      <c r="M315" s="33" t="s">
        <v>93</v>
      </c>
      <c r="N315" s="33">
        <v>1.1399999999999999</v>
      </c>
      <c r="O315" s="33">
        <v>6</v>
      </c>
      <c r="Q315" s="12">
        <f t="shared" si="28"/>
        <v>45178.916666666664</v>
      </c>
      <c r="R315" s="13">
        <f t="shared" ca="1" si="29"/>
        <v>1694296799.9999998</v>
      </c>
    </row>
    <row r="316" spans="2:18" x14ac:dyDescent="0.25">
      <c r="B316" s="32" t="s">
        <v>68</v>
      </c>
      <c r="C316" s="33" t="s">
        <v>67</v>
      </c>
      <c r="D316" s="33">
        <v>3.4</v>
      </c>
      <c r="E316" s="33">
        <v>1.32</v>
      </c>
      <c r="F316" t="s">
        <v>186</v>
      </c>
      <c r="G316" s="12">
        <f t="shared" si="30"/>
        <v>45178.665972222225</v>
      </c>
      <c r="H316" s="13">
        <f t="shared" ca="1" si="31"/>
        <v>1694275140.0000002</v>
      </c>
      <c r="I316">
        <f t="shared" si="32"/>
        <v>0.46345811051693403</v>
      </c>
      <c r="J316">
        <f t="shared" si="33"/>
        <v>0.742729055258467</v>
      </c>
      <c r="L316" s="34" t="s">
        <v>90</v>
      </c>
      <c r="M316" s="35" t="s">
        <v>93</v>
      </c>
      <c r="N316" s="35">
        <v>1.1399999999999999</v>
      </c>
      <c r="O316" s="35">
        <v>6</v>
      </c>
      <c r="Q316" s="12">
        <f t="shared" si="28"/>
        <v>45178.916666666664</v>
      </c>
      <c r="R316" s="13">
        <f t="shared" ca="1" si="29"/>
        <v>1694296799.9999998</v>
      </c>
    </row>
    <row r="317" spans="2:18" x14ac:dyDescent="0.25">
      <c r="B317" s="34" t="s">
        <v>68</v>
      </c>
      <c r="C317" s="35" t="s">
        <v>67</v>
      </c>
      <c r="D317" s="35">
        <v>3.53</v>
      </c>
      <c r="E317" s="35">
        <v>1.33</v>
      </c>
      <c r="F317" t="s">
        <v>186</v>
      </c>
      <c r="G317" s="12">
        <f t="shared" si="30"/>
        <v>45178.665972222225</v>
      </c>
      <c r="H317" s="13">
        <f t="shared" ca="1" si="31"/>
        <v>1694275140.0000002</v>
      </c>
      <c r="I317">
        <f t="shared" si="32"/>
        <v>0.46859358026795028</v>
      </c>
      <c r="J317">
        <f t="shared" si="33"/>
        <v>0.7452967901339751</v>
      </c>
      <c r="L317" s="32" t="s">
        <v>90</v>
      </c>
      <c r="M317" s="33" t="s">
        <v>93</v>
      </c>
      <c r="N317" s="33">
        <v>1.1399999999999999</v>
      </c>
      <c r="O317" s="33">
        <v>6.2</v>
      </c>
      <c r="Q317" s="12">
        <f t="shared" si="28"/>
        <v>45178.916666666664</v>
      </c>
      <c r="R317" s="13">
        <f t="shared" ca="1" si="29"/>
        <v>1694296799.9999998</v>
      </c>
    </row>
    <row r="318" spans="2:18" x14ac:dyDescent="0.25">
      <c r="B318" s="32" t="s">
        <v>68</v>
      </c>
      <c r="C318" s="33" t="s">
        <v>67</v>
      </c>
      <c r="D318" s="33">
        <v>3.4</v>
      </c>
      <c r="E318" s="33">
        <v>1.34</v>
      </c>
      <c r="F318" t="s">
        <v>186</v>
      </c>
      <c r="G318" s="12">
        <f t="shared" si="30"/>
        <v>45178.665972222225</v>
      </c>
      <c r="H318" s="13">
        <f t="shared" ca="1" si="31"/>
        <v>1694275140.0000002</v>
      </c>
      <c r="I318">
        <f t="shared" si="32"/>
        <v>0.4521510096575943</v>
      </c>
      <c r="J318">
        <f t="shared" si="33"/>
        <v>0.73707550482879713</v>
      </c>
      <c r="L318" s="34" t="s">
        <v>90</v>
      </c>
      <c r="M318" s="35" t="s">
        <v>93</v>
      </c>
      <c r="N318" s="35">
        <v>1.1399999999999999</v>
      </c>
      <c r="O318" s="35">
        <v>6.2</v>
      </c>
      <c r="Q318" s="12">
        <f t="shared" si="28"/>
        <v>45178.916666666664</v>
      </c>
      <c r="R318" s="13">
        <f t="shared" ca="1" si="29"/>
        <v>1694296799.9999998</v>
      </c>
    </row>
    <row r="319" spans="2:18" x14ac:dyDescent="0.25">
      <c r="B319" s="34" t="s">
        <v>68</v>
      </c>
      <c r="C319" s="35" t="s">
        <v>67</v>
      </c>
      <c r="D319" s="35">
        <v>3.45</v>
      </c>
      <c r="E319" s="35">
        <v>1.33</v>
      </c>
      <c r="F319" t="s">
        <v>186</v>
      </c>
      <c r="G319" s="12">
        <f t="shared" si="30"/>
        <v>45178.665972222225</v>
      </c>
      <c r="H319" s="13">
        <f t="shared" ca="1" si="31"/>
        <v>1694275140.0000002</v>
      </c>
      <c r="I319">
        <f t="shared" si="32"/>
        <v>0.46202462678435213</v>
      </c>
      <c r="J319">
        <f t="shared" si="33"/>
        <v>0.7420123133921761</v>
      </c>
      <c r="L319" s="32" t="s">
        <v>90</v>
      </c>
      <c r="M319" s="33" t="s">
        <v>93</v>
      </c>
      <c r="N319" s="33">
        <v>1.1299999999999999</v>
      </c>
      <c r="O319" s="33">
        <v>6.25</v>
      </c>
      <c r="Q319" s="12">
        <f t="shared" si="28"/>
        <v>45178.916666666664</v>
      </c>
      <c r="R319" s="13">
        <f t="shared" ca="1" si="29"/>
        <v>1694296799.9999998</v>
      </c>
    </row>
    <row r="320" spans="2:18" x14ac:dyDescent="0.25">
      <c r="B320" s="32" t="s">
        <v>68</v>
      </c>
      <c r="C320" s="33" t="s">
        <v>67</v>
      </c>
      <c r="D320" s="33">
        <v>3.4</v>
      </c>
      <c r="E320" s="33">
        <v>1.33</v>
      </c>
      <c r="F320" t="s">
        <v>186</v>
      </c>
      <c r="G320" s="12">
        <f t="shared" si="30"/>
        <v>45178.665972222225</v>
      </c>
      <c r="H320" s="13">
        <f t="shared" ca="1" si="31"/>
        <v>1694275140.0000002</v>
      </c>
      <c r="I320">
        <f t="shared" si="32"/>
        <v>0.45776205218929672</v>
      </c>
      <c r="J320">
        <f t="shared" si="33"/>
        <v>0.73988102609464834</v>
      </c>
      <c r="L320" s="32" t="s">
        <v>90</v>
      </c>
      <c r="M320" s="33" t="s">
        <v>93</v>
      </c>
      <c r="N320" s="33">
        <v>1.1200000000000001</v>
      </c>
      <c r="O320" s="33">
        <v>6.4</v>
      </c>
      <c r="Q320" s="12">
        <f t="shared" si="28"/>
        <v>45178.916666666664</v>
      </c>
      <c r="R320" s="13">
        <f t="shared" ca="1" si="29"/>
        <v>1694296799.9999998</v>
      </c>
    </row>
    <row r="321" spans="2:18" x14ac:dyDescent="0.25">
      <c r="B321" s="34" t="s">
        <v>68</v>
      </c>
      <c r="C321" s="35" t="s">
        <v>67</v>
      </c>
      <c r="D321" s="35">
        <v>3.4</v>
      </c>
      <c r="E321" s="35">
        <v>1.33</v>
      </c>
      <c r="F321" t="s">
        <v>186</v>
      </c>
      <c r="G321" s="12">
        <f t="shared" si="30"/>
        <v>45178.665972222225</v>
      </c>
      <c r="H321" s="13">
        <f t="shared" ca="1" si="31"/>
        <v>1694275140.0000002</v>
      </c>
      <c r="I321">
        <f t="shared" si="32"/>
        <v>0.45776205218929672</v>
      </c>
      <c r="J321">
        <f t="shared" si="33"/>
        <v>0.73988102609464834</v>
      </c>
      <c r="L321" s="34" t="s">
        <v>99</v>
      </c>
      <c r="M321" s="35" t="s">
        <v>100</v>
      </c>
      <c r="N321" s="35">
        <v>5.0999999999999996</v>
      </c>
      <c r="O321" s="35">
        <v>1.17</v>
      </c>
      <c r="Q321" s="12">
        <f t="shared" si="28"/>
        <v>45178.9375</v>
      </c>
      <c r="R321" s="13">
        <f t="shared" ca="1" si="29"/>
        <v>1694298600</v>
      </c>
    </row>
    <row r="322" spans="2:18" x14ac:dyDescent="0.25">
      <c r="B322" s="32" t="s">
        <v>68</v>
      </c>
      <c r="C322" s="33" t="s">
        <v>67</v>
      </c>
      <c r="D322" s="33">
        <v>3.5</v>
      </c>
      <c r="E322" s="33">
        <v>1.33</v>
      </c>
      <c r="F322" t="s">
        <v>186</v>
      </c>
      <c r="G322" s="12">
        <f t="shared" si="30"/>
        <v>45178.665972222225</v>
      </c>
      <c r="H322" s="13">
        <f t="shared" ca="1" si="31"/>
        <v>1694275140.0000002</v>
      </c>
      <c r="I322">
        <f t="shared" si="32"/>
        <v>0.46616541353383456</v>
      </c>
      <c r="J322">
        <f t="shared" si="33"/>
        <v>0.74408270676691735</v>
      </c>
      <c r="L322" s="34" t="s">
        <v>99</v>
      </c>
      <c r="M322" s="35" t="s">
        <v>100</v>
      </c>
      <c r="N322" s="35">
        <v>5.0999999999999996</v>
      </c>
      <c r="O322" s="35">
        <v>1.17</v>
      </c>
      <c r="Q322" s="12">
        <f t="shared" si="28"/>
        <v>45178.9375</v>
      </c>
      <c r="R322" s="13">
        <f t="shared" ca="1" si="29"/>
        <v>1694298600</v>
      </c>
    </row>
    <row r="323" spans="2:18" x14ac:dyDescent="0.25">
      <c r="B323" s="34" t="s">
        <v>68</v>
      </c>
      <c r="C323" s="35" t="s">
        <v>67</v>
      </c>
      <c r="D323" s="35">
        <v>3.5</v>
      </c>
      <c r="E323" s="35">
        <v>1.33</v>
      </c>
      <c r="F323" t="s">
        <v>186</v>
      </c>
      <c r="G323" s="12">
        <f t="shared" si="30"/>
        <v>45178.665972222225</v>
      </c>
      <c r="H323" s="13">
        <f t="shared" ca="1" si="31"/>
        <v>1694275140.0000002</v>
      </c>
      <c r="I323">
        <f t="shared" si="32"/>
        <v>0.46616541353383456</v>
      </c>
      <c r="J323">
        <f t="shared" si="33"/>
        <v>0.74408270676691735</v>
      </c>
      <c r="L323" s="32" t="s">
        <v>99</v>
      </c>
      <c r="M323" s="33" t="s">
        <v>100</v>
      </c>
      <c r="N323" s="33">
        <v>5.2</v>
      </c>
      <c r="O323" s="33">
        <v>1.17</v>
      </c>
      <c r="Q323" s="12">
        <f t="shared" si="28"/>
        <v>45178.9375</v>
      </c>
      <c r="R323" s="13">
        <f t="shared" ca="1" si="29"/>
        <v>1694298600</v>
      </c>
    </row>
    <row r="324" spans="2:18" x14ac:dyDescent="0.25">
      <c r="B324" s="32" t="s">
        <v>68</v>
      </c>
      <c r="C324" s="33" t="s">
        <v>67</v>
      </c>
      <c r="D324" s="33">
        <v>3.43</v>
      </c>
      <c r="E324" s="33">
        <v>1.34</v>
      </c>
      <c r="F324" t="s">
        <v>186</v>
      </c>
      <c r="G324" s="12">
        <f t="shared" si="30"/>
        <v>45178.665972222225</v>
      </c>
      <c r="H324" s="13">
        <f t="shared" ca="1" si="31"/>
        <v>1694275140.0000002</v>
      </c>
      <c r="I324">
        <f t="shared" si="32"/>
        <v>0.45472346721204471</v>
      </c>
      <c r="J324">
        <f t="shared" si="33"/>
        <v>0.73836173360602242</v>
      </c>
      <c r="L324" s="32" t="s">
        <v>99</v>
      </c>
      <c r="M324" s="33" t="s">
        <v>100</v>
      </c>
      <c r="N324" s="33">
        <v>4.9000000000000004</v>
      </c>
      <c r="O324" s="33">
        <v>1.18</v>
      </c>
      <c r="Q324" s="12">
        <f t="shared" si="28"/>
        <v>45178.9375</v>
      </c>
      <c r="R324" s="13">
        <f t="shared" ca="1" si="29"/>
        <v>1694298600</v>
      </c>
    </row>
    <row r="325" spans="2:18" x14ac:dyDescent="0.25">
      <c r="B325" s="34" t="s">
        <v>68</v>
      </c>
      <c r="C325" s="35" t="s">
        <v>67</v>
      </c>
      <c r="D325" s="35">
        <v>3.5</v>
      </c>
      <c r="E325" s="35">
        <v>1.33</v>
      </c>
      <c r="F325" t="s">
        <v>186</v>
      </c>
      <c r="G325" s="12">
        <f t="shared" si="30"/>
        <v>45178.665972222225</v>
      </c>
      <c r="H325" s="13">
        <f t="shared" ca="1" si="31"/>
        <v>1694275140.0000002</v>
      </c>
      <c r="I325">
        <f t="shared" si="32"/>
        <v>0.46616541353383456</v>
      </c>
      <c r="J325">
        <f t="shared" si="33"/>
        <v>0.74408270676691735</v>
      </c>
      <c r="L325" s="34" t="s">
        <v>99</v>
      </c>
      <c r="M325" s="35" t="s">
        <v>100</v>
      </c>
      <c r="N325" s="35">
        <v>4.9000000000000004</v>
      </c>
      <c r="O325" s="35">
        <v>1.19</v>
      </c>
      <c r="Q325" s="12">
        <f t="shared" ref="Q325:Q388" si="34">DATEVALUE(MID(M325,1,10))+TIMEVALUE(MID(M325,12,8))</f>
        <v>45178.9375</v>
      </c>
      <c r="R325" s="13">
        <f t="shared" ref="R325:R388" ca="1" si="35">IF(Q325&gt;TODAY(),86400*(Q325-25569),0)</f>
        <v>1694298600</v>
      </c>
    </row>
    <row r="326" spans="2:18" x14ac:dyDescent="0.25">
      <c r="B326" s="32" t="s">
        <v>68</v>
      </c>
      <c r="C326" s="33" t="s">
        <v>67</v>
      </c>
      <c r="D326" s="33">
        <v>3.4</v>
      </c>
      <c r="E326" s="33">
        <v>1.33</v>
      </c>
      <c r="F326" t="s">
        <v>186</v>
      </c>
      <c r="G326" s="12">
        <f t="shared" si="30"/>
        <v>45178.665972222225</v>
      </c>
      <c r="H326" s="13">
        <f t="shared" ca="1" si="31"/>
        <v>1694275140.0000002</v>
      </c>
      <c r="I326">
        <f t="shared" si="32"/>
        <v>0.45776205218929672</v>
      </c>
      <c r="J326">
        <f t="shared" si="33"/>
        <v>0.73988102609464834</v>
      </c>
      <c r="L326" s="32" t="s">
        <v>99</v>
      </c>
      <c r="M326" s="33" t="s">
        <v>100</v>
      </c>
      <c r="N326" s="33">
        <v>4.95</v>
      </c>
      <c r="O326" s="33">
        <v>1.19</v>
      </c>
      <c r="Q326" s="12">
        <f t="shared" si="34"/>
        <v>45178.9375</v>
      </c>
      <c r="R326" s="13">
        <f t="shared" ca="1" si="35"/>
        <v>1694298600</v>
      </c>
    </row>
    <row r="327" spans="2:18" x14ac:dyDescent="0.25">
      <c r="B327" s="34" t="s">
        <v>68</v>
      </c>
      <c r="C327" s="35" t="s">
        <v>67</v>
      </c>
      <c r="D327" s="35">
        <v>3.35</v>
      </c>
      <c r="E327" s="35">
        <v>1.33</v>
      </c>
      <c r="F327" t="s">
        <v>186</v>
      </c>
      <c r="G327" s="12">
        <f t="shared" si="30"/>
        <v>45178.665972222225</v>
      </c>
      <c r="H327" s="13">
        <f t="shared" ca="1" si="31"/>
        <v>1694275140.0000002</v>
      </c>
      <c r="I327">
        <f t="shared" si="32"/>
        <v>0.45337223656155312</v>
      </c>
      <c r="J327">
        <f t="shared" si="33"/>
        <v>0.73768611828077657</v>
      </c>
      <c r="L327" s="32" t="s">
        <v>99</v>
      </c>
      <c r="M327" s="33" t="s">
        <v>100</v>
      </c>
      <c r="N327" s="33">
        <v>5.0999999999999996</v>
      </c>
      <c r="O327" s="33">
        <v>1.19</v>
      </c>
      <c r="Q327" s="12">
        <f t="shared" si="34"/>
        <v>45178.9375</v>
      </c>
      <c r="R327" s="13">
        <f t="shared" ca="1" si="35"/>
        <v>1694298600</v>
      </c>
    </row>
    <row r="328" spans="2:18" x14ac:dyDescent="0.25">
      <c r="B328" s="32" t="s">
        <v>69</v>
      </c>
      <c r="C328" s="33" t="s">
        <v>67</v>
      </c>
      <c r="D328" s="33">
        <v>3.45</v>
      </c>
      <c r="E328" s="33">
        <v>1.32</v>
      </c>
      <c r="F328" t="s">
        <v>186</v>
      </c>
      <c r="G328" s="12">
        <f t="shared" si="30"/>
        <v>45178.665972222225</v>
      </c>
      <c r="H328" s="13">
        <f t="shared" ca="1" si="31"/>
        <v>1694275140.0000002</v>
      </c>
      <c r="I328">
        <f t="shared" si="32"/>
        <v>0.46772068511198944</v>
      </c>
      <c r="J328">
        <f t="shared" si="33"/>
        <v>0.74486034255599476</v>
      </c>
      <c r="L328" s="34" t="s">
        <v>99</v>
      </c>
      <c r="M328" s="35" t="s">
        <v>100</v>
      </c>
      <c r="N328" s="35">
        <v>5.0999999999999996</v>
      </c>
      <c r="O328" s="35">
        <v>1.19</v>
      </c>
      <c r="Q328" s="12">
        <f t="shared" si="34"/>
        <v>45178.9375</v>
      </c>
      <c r="R328" s="13">
        <f t="shared" ca="1" si="35"/>
        <v>1694298600</v>
      </c>
    </row>
    <row r="329" spans="2:18" x14ac:dyDescent="0.25">
      <c r="B329" s="34" t="s">
        <v>69</v>
      </c>
      <c r="C329" s="35" t="s">
        <v>67</v>
      </c>
      <c r="D329" s="35">
        <v>3.48</v>
      </c>
      <c r="E329" s="35">
        <v>1.31</v>
      </c>
      <c r="F329" t="s">
        <v>186</v>
      </c>
      <c r="G329" s="12">
        <f t="shared" si="30"/>
        <v>45178.665972222225</v>
      </c>
      <c r="H329" s="13">
        <f t="shared" ca="1" si="31"/>
        <v>1694275140.0000002</v>
      </c>
      <c r="I329">
        <f t="shared" si="32"/>
        <v>0.4760024567868737</v>
      </c>
      <c r="J329">
        <f t="shared" si="33"/>
        <v>0.74900122839343686</v>
      </c>
      <c r="L329" s="34" t="s">
        <v>99</v>
      </c>
      <c r="M329" s="35" t="s">
        <v>100</v>
      </c>
      <c r="N329" s="35">
        <v>4.5999999999999996</v>
      </c>
      <c r="O329" s="35">
        <v>1.2</v>
      </c>
      <c r="Q329" s="12">
        <f t="shared" si="34"/>
        <v>45178.9375</v>
      </c>
      <c r="R329" s="13">
        <f t="shared" ca="1" si="35"/>
        <v>1694298600</v>
      </c>
    </row>
    <row r="330" spans="2:18" x14ac:dyDescent="0.25">
      <c r="B330" s="32" t="s">
        <v>69</v>
      </c>
      <c r="C330" s="33" t="s">
        <v>67</v>
      </c>
      <c r="D330" s="33">
        <v>3.5</v>
      </c>
      <c r="E330" s="33">
        <v>1.33</v>
      </c>
      <c r="F330" t="s">
        <v>186</v>
      </c>
      <c r="G330" s="12">
        <f t="shared" si="30"/>
        <v>45178.665972222225</v>
      </c>
      <c r="H330" s="13">
        <f t="shared" ca="1" si="31"/>
        <v>1694275140.0000002</v>
      </c>
      <c r="I330">
        <f t="shared" si="32"/>
        <v>0.46616541353383456</v>
      </c>
      <c r="J330">
        <f t="shared" si="33"/>
        <v>0.74408270676691735</v>
      </c>
      <c r="L330" s="32" t="s">
        <v>99</v>
      </c>
      <c r="M330" s="33" t="s">
        <v>100</v>
      </c>
      <c r="N330" s="33">
        <v>4.7</v>
      </c>
      <c r="O330" s="33">
        <v>1.2</v>
      </c>
      <c r="Q330" s="12">
        <f t="shared" si="34"/>
        <v>45178.9375</v>
      </c>
      <c r="R330" s="13">
        <f t="shared" ca="1" si="35"/>
        <v>1694298600</v>
      </c>
    </row>
    <row r="331" spans="2:18" x14ac:dyDescent="0.25">
      <c r="B331" s="34" t="s">
        <v>69</v>
      </c>
      <c r="C331" s="35" t="s">
        <v>67</v>
      </c>
      <c r="D331" s="35">
        <v>3.4</v>
      </c>
      <c r="E331" s="35">
        <v>1.34</v>
      </c>
      <c r="F331" t="s">
        <v>186</v>
      </c>
      <c r="G331" s="12">
        <f t="shared" si="30"/>
        <v>45178.665972222225</v>
      </c>
      <c r="H331" s="13">
        <f t="shared" ca="1" si="31"/>
        <v>1694275140.0000002</v>
      </c>
      <c r="I331">
        <f t="shared" si="32"/>
        <v>0.4521510096575943</v>
      </c>
      <c r="J331">
        <f t="shared" si="33"/>
        <v>0.73707550482879713</v>
      </c>
      <c r="L331" s="32" t="s">
        <v>99</v>
      </c>
      <c r="M331" s="33" t="s">
        <v>100</v>
      </c>
      <c r="N331" s="33">
        <v>4.8</v>
      </c>
      <c r="O331" s="33">
        <v>1.2</v>
      </c>
      <c r="Q331" s="12">
        <f t="shared" si="34"/>
        <v>45178.9375</v>
      </c>
      <c r="R331" s="13">
        <f t="shared" ca="1" si="35"/>
        <v>1694298600</v>
      </c>
    </row>
    <row r="332" spans="2:18" x14ac:dyDescent="0.25">
      <c r="B332" s="32" t="s">
        <v>69</v>
      </c>
      <c r="C332" s="33" t="s">
        <v>67</v>
      </c>
      <c r="D332" s="33">
        <v>3.45</v>
      </c>
      <c r="E332" s="33">
        <v>1.33</v>
      </c>
      <c r="F332" t="s">
        <v>186</v>
      </c>
      <c r="G332" s="12">
        <f t="shared" si="30"/>
        <v>45178.665972222225</v>
      </c>
      <c r="H332" s="13">
        <f t="shared" ca="1" si="31"/>
        <v>1694275140.0000002</v>
      </c>
      <c r="I332">
        <f t="shared" si="32"/>
        <v>0.46202462678435213</v>
      </c>
      <c r="J332">
        <f t="shared" si="33"/>
        <v>0.7420123133921761</v>
      </c>
      <c r="L332" s="32" t="s">
        <v>99</v>
      </c>
      <c r="M332" s="33" t="s">
        <v>100</v>
      </c>
      <c r="N332" s="33">
        <v>4.5999999999999996</v>
      </c>
      <c r="O332" s="33">
        <v>1.21</v>
      </c>
      <c r="Q332" s="12">
        <f t="shared" si="34"/>
        <v>45178.9375</v>
      </c>
      <c r="R332" s="13">
        <f t="shared" ca="1" si="35"/>
        <v>1694298600</v>
      </c>
    </row>
    <row r="333" spans="2:18" x14ac:dyDescent="0.25">
      <c r="B333" s="34" t="s">
        <v>69</v>
      </c>
      <c r="C333" s="35" t="s">
        <v>67</v>
      </c>
      <c r="D333" s="35">
        <v>3.3</v>
      </c>
      <c r="E333" s="35">
        <v>1.34</v>
      </c>
      <c r="F333" t="s">
        <v>186</v>
      </c>
      <c r="G333" s="12">
        <f t="shared" si="30"/>
        <v>45178.665972222225</v>
      </c>
      <c r="H333" s="13">
        <f t="shared" ca="1" si="31"/>
        <v>1694275140.0000002</v>
      </c>
      <c r="I333">
        <f t="shared" si="32"/>
        <v>0.44323835368611481</v>
      </c>
      <c r="J333">
        <f t="shared" si="33"/>
        <v>0.73261917684305744</v>
      </c>
      <c r="L333" s="34" t="s">
        <v>99</v>
      </c>
      <c r="M333" s="35" t="s">
        <v>100</v>
      </c>
      <c r="N333" s="35">
        <v>4.5</v>
      </c>
      <c r="O333" s="35">
        <v>1.22</v>
      </c>
      <c r="Q333" s="12">
        <f t="shared" si="34"/>
        <v>45178.9375</v>
      </c>
      <c r="R333" s="13">
        <f t="shared" ca="1" si="35"/>
        <v>1694298600</v>
      </c>
    </row>
    <row r="334" spans="2:18" x14ac:dyDescent="0.25">
      <c r="B334" s="32" t="s">
        <v>69</v>
      </c>
      <c r="C334" s="33" t="s">
        <v>67</v>
      </c>
      <c r="D334" s="33">
        <v>3.3</v>
      </c>
      <c r="E334" s="33">
        <v>1.34</v>
      </c>
      <c r="F334" t="s">
        <v>186</v>
      </c>
      <c r="G334" s="12">
        <f t="shared" si="30"/>
        <v>45178.665972222225</v>
      </c>
      <c r="H334" s="13">
        <f t="shared" ca="1" si="31"/>
        <v>1694275140.0000002</v>
      </c>
      <c r="I334">
        <f t="shared" si="32"/>
        <v>0.44323835368611481</v>
      </c>
      <c r="J334">
        <f t="shared" si="33"/>
        <v>0.73261917684305744</v>
      </c>
      <c r="L334" s="34" t="s">
        <v>97</v>
      </c>
      <c r="M334" s="35" t="s">
        <v>100</v>
      </c>
      <c r="N334" s="35">
        <v>3.44</v>
      </c>
      <c r="O334" s="35">
        <v>1.32</v>
      </c>
      <c r="Q334" s="12">
        <f t="shared" si="34"/>
        <v>45178.9375</v>
      </c>
      <c r="R334" s="13">
        <f t="shared" ca="1" si="35"/>
        <v>1694298600</v>
      </c>
    </row>
    <row r="335" spans="2:18" x14ac:dyDescent="0.25">
      <c r="B335" s="34" t="s">
        <v>69</v>
      </c>
      <c r="C335" s="35" t="s">
        <v>67</v>
      </c>
      <c r="D335" s="35">
        <v>3.25</v>
      </c>
      <c r="E335" s="35">
        <v>1.36</v>
      </c>
      <c r="F335" t="s">
        <v>186</v>
      </c>
      <c r="G335" s="12">
        <f t="shared" si="30"/>
        <v>45178.665972222225</v>
      </c>
      <c r="H335" s="13">
        <f t="shared" ca="1" si="31"/>
        <v>1694275140.0000002</v>
      </c>
      <c r="I335">
        <f t="shared" si="32"/>
        <v>0.42760180995475106</v>
      </c>
      <c r="J335">
        <f t="shared" si="33"/>
        <v>0.72480090497737559</v>
      </c>
      <c r="L335" s="34" t="s">
        <v>97</v>
      </c>
      <c r="M335" s="35" t="s">
        <v>100</v>
      </c>
      <c r="N335" s="35">
        <v>3.45</v>
      </c>
      <c r="O335" s="35">
        <v>1.32</v>
      </c>
      <c r="Q335" s="12">
        <f t="shared" si="34"/>
        <v>45178.9375</v>
      </c>
      <c r="R335" s="13">
        <f t="shared" ca="1" si="35"/>
        <v>1694298600</v>
      </c>
    </row>
    <row r="336" spans="2:18" x14ac:dyDescent="0.25">
      <c r="B336" s="32" t="s">
        <v>69</v>
      </c>
      <c r="C336" s="33" t="s">
        <v>67</v>
      </c>
      <c r="D336" s="33">
        <v>3.43</v>
      </c>
      <c r="E336" s="33">
        <v>1.34</v>
      </c>
      <c r="F336" t="s">
        <v>186</v>
      </c>
      <c r="G336" s="12">
        <f t="shared" si="30"/>
        <v>45178.665972222225</v>
      </c>
      <c r="H336" s="13">
        <f t="shared" ca="1" si="31"/>
        <v>1694275140.0000002</v>
      </c>
      <c r="I336">
        <f t="shared" si="32"/>
        <v>0.45472346721204471</v>
      </c>
      <c r="J336">
        <f t="shared" si="33"/>
        <v>0.73836173360602242</v>
      </c>
      <c r="L336" s="32" t="s">
        <v>97</v>
      </c>
      <c r="M336" s="33" t="s">
        <v>100</v>
      </c>
      <c r="N336" s="33">
        <v>3.45</v>
      </c>
      <c r="O336" s="33">
        <v>1.32</v>
      </c>
      <c r="Q336" s="12">
        <f t="shared" si="34"/>
        <v>45178.9375</v>
      </c>
      <c r="R336" s="13">
        <f t="shared" ca="1" si="35"/>
        <v>1694298600</v>
      </c>
    </row>
    <row r="337" spans="2:18" x14ac:dyDescent="0.25">
      <c r="B337" s="34" t="s">
        <v>69</v>
      </c>
      <c r="C337" s="35" t="s">
        <v>67</v>
      </c>
      <c r="D337" s="35">
        <v>3.5</v>
      </c>
      <c r="E337" s="35">
        <v>1.33</v>
      </c>
      <c r="F337" t="s">
        <v>186</v>
      </c>
      <c r="G337" s="12">
        <f t="shared" si="30"/>
        <v>45178.665972222225</v>
      </c>
      <c r="H337" s="13">
        <f t="shared" ca="1" si="31"/>
        <v>1694275140.0000002</v>
      </c>
      <c r="I337">
        <f t="shared" si="32"/>
        <v>0.46616541353383456</v>
      </c>
      <c r="J337">
        <f t="shared" si="33"/>
        <v>0.74408270676691735</v>
      </c>
      <c r="L337" s="32" t="s">
        <v>97</v>
      </c>
      <c r="M337" s="33" t="s">
        <v>100</v>
      </c>
      <c r="N337" s="33">
        <v>3.4</v>
      </c>
      <c r="O337" s="33">
        <v>1.33</v>
      </c>
      <c r="Q337" s="12">
        <f t="shared" si="34"/>
        <v>45178.9375</v>
      </c>
      <c r="R337" s="13">
        <f t="shared" ca="1" si="35"/>
        <v>1694298600</v>
      </c>
    </row>
    <row r="338" spans="2:18" x14ac:dyDescent="0.25">
      <c r="B338" s="32" t="s">
        <v>69</v>
      </c>
      <c r="C338" s="33" t="s">
        <v>67</v>
      </c>
      <c r="D338" s="33">
        <v>3.4</v>
      </c>
      <c r="E338" s="33">
        <v>1.33</v>
      </c>
      <c r="F338" t="s">
        <v>186</v>
      </c>
      <c r="G338" s="12">
        <f t="shared" si="30"/>
        <v>45178.665972222225</v>
      </c>
      <c r="H338" s="13">
        <f t="shared" ca="1" si="31"/>
        <v>1694275140.0000002</v>
      </c>
      <c r="I338">
        <f t="shared" si="32"/>
        <v>0.45776205218929672</v>
      </c>
      <c r="J338">
        <f t="shared" si="33"/>
        <v>0.73988102609464834</v>
      </c>
      <c r="L338" s="34" t="s">
        <v>97</v>
      </c>
      <c r="M338" s="35" t="s">
        <v>100</v>
      </c>
      <c r="N338" s="35">
        <v>3.5</v>
      </c>
      <c r="O338" s="35">
        <v>1.33</v>
      </c>
      <c r="Q338" s="12">
        <f t="shared" si="34"/>
        <v>45178.9375</v>
      </c>
      <c r="R338" s="13">
        <f t="shared" ca="1" si="35"/>
        <v>1694298600</v>
      </c>
    </row>
    <row r="339" spans="2:18" x14ac:dyDescent="0.25">
      <c r="B339" s="34" t="s">
        <v>69</v>
      </c>
      <c r="C339" s="35" t="s">
        <v>67</v>
      </c>
      <c r="D339" s="35">
        <v>3.45</v>
      </c>
      <c r="E339" s="35">
        <v>1.34</v>
      </c>
      <c r="F339" t="s">
        <v>186</v>
      </c>
      <c r="G339" s="12">
        <f t="shared" si="30"/>
        <v>45178.665972222225</v>
      </c>
      <c r="H339" s="13">
        <f t="shared" ca="1" si="31"/>
        <v>1694275140.0000002</v>
      </c>
      <c r="I339">
        <f t="shared" si="32"/>
        <v>0.45641358425264972</v>
      </c>
      <c r="J339">
        <f t="shared" si="33"/>
        <v>0.7392067921263249</v>
      </c>
      <c r="L339" s="32" t="s">
        <v>97</v>
      </c>
      <c r="M339" s="33" t="s">
        <v>100</v>
      </c>
      <c r="N339" s="33">
        <v>3.35</v>
      </c>
      <c r="O339" s="33">
        <v>1.34</v>
      </c>
      <c r="Q339" s="12">
        <f t="shared" si="34"/>
        <v>45178.9375</v>
      </c>
      <c r="R339" s="13">
        <f t="shared" ca="1" si="35"/>
        <v>1694298600</v>
      </c>
    </row>
    <row r="340" spans="2:18" x14ac:dyDescent="0.25">
      <c r="B340" s="32" t="s">
        <v>69</v>
      </c>
      <c r="C340" s="33" t="s">
        <v>67</v>
      </c>
      <c r="D340" s="33">
        <v>3.4</v>
      </c>
      <c r="E340" s="33">
        <v>1.33</v>
      </c>
      <c r="F340" t="s">
        <v>186</v>
      </c>
      <c r="G340" s="12">
        <f t="shared" si="30"/>
        <v>45178.665972222225</v>
      </c>
      <c r="H340" s="13">
        <f t="shared" ca="1" si="31"/>
        <v>1694275140.0000002</v>
      </c>
      <c r="I340">
        <f t="shared" si="32"/>
        <v>0.45776205218929672</v>
      </c>
      <c r="J340">
        <f t="shared" si="33"/>
        <v>0.73988102609464834</v>
      </c>
      <c r="L340" s="32" t="s">
        <v>97</v>
      </c>
      <c r="M340" s="33" t="s">
        <v>100</v>
      </c>
      <c r="N340" s="33">
        <v>3.35</v>
      </c>
      <c r="O340" s="33">
        <v>1.34</v>
      </c>
      <c r="Q340" s="12">
        <f t="shared" si="34"/>
        <v>45178.9375</v>
      </c>
      <c r="R340" s="13">
        <f t="shared" ca="1" si="35"/>
        <v>1694298600</v>
      </c>
    </row>
    <row r="341" spans="2:18" x14ac:dyDescent="0.25">
      <c r="B341" s="34" t="s">
        <v>69</v>
      </c>
      <c r="C341" s="35" t="s">
        <v>67</v>
      </c>
      <c r="D341" s="35">
        <v>3.35</v>
      </c>
      <c r="E341" s="35">
        <v>1.33</v>
      </c>
      <c r="F341" t="s">
        <v>186</v>
      </c>
      <c r="G341" s="12">
        <f t="shared" si="30"/>
        <v>45178.665972222225</v>
      </c>
      <c r="H341" s="13">
        <f t="shared" ca="1" si="31"/>
        <v>1694275140.0000002</v>
      </c>
      <c r="I341">
        <f t="shared" si="32"/>
        <v>0.45337223656155312</v>
      </c>
      <c r="J341">
        <f t="shared" si="33"/>
        <v>0.73768611828077657</v>
      </c>
      <c r="L341" s="32" t="s">
        <v>97</v>
      </c>
      <c r="M341" s="33" t="s">
        <v>100</v>
      </c>
      <c r="N341" s="33">
        <v>3.4</v>
      </c>
      <c r="O341" s="33">
        <v>1.34</v>
      </c>
      <c r="Q341" s="12">
        <f t="shared" si="34"/>
        <v>45178.9375</v>
      </c>
      <c r="R341" s="13">
        <f t="shared" ca="1" si="35"/>
        <v>1694298600</v>
      </c>
    </row>
    <row r="342" spans="2:18" x14ac:dyDescent="0.25">
      <c r="B342" s="32" t="s">
        <v>70</v>
      </c>
      <c r="C342" s="33" t="s">
        <v>67</v>
      </c>
      <c r="D342" s="33">
        <v>26</v>
      </c>
      <c r="E342" s="33">
        <v>1.01</v>
      </c>
      <c r="F342" t="s">
        <v>186</v>
      </c>
      <c r="G342" s="12">
        <f t="shared" si="30"/>
        <v>45178.665972222225</v>
      </c>
      <c r="H342" s="13">
        <f t="shared" ca="1" si="31"/>
        <v>1694275140.0000002</v>
      </c>
      <c r="I342">
        <f t="shared" si="32"/>
        <v>0.95163747143945165</v>
      </c>
      <c r="J342">
        <f t="shared" si="33"/>
        <v>0.98681873571972578</v>
      </c>
      <c r="L342" s="34" t="s">
        <v>97</v>
      </c>
      <c r="M342" s="35" t="s">
        <v>100</v>
      </c>
      <c r="N342" s="35">
        <v>3.4</v>
      </c>
      <c r="O342" s="35">
        <v>1.34</v>
      </c>
      <c r="Q342" s="12">
        <f t="shared" si="34"/>
        <v>45178.9375</v>
      </c>
      <c r="R342" s="13">
        <f t="shared" ca="1" si="35"/>
        <v>1694298600</v>
      </c>
    </row>
    <row r="343" spans="2:18" x14ac:dyDescent="0.25">
      <c r="B343" s="34" t="s">
        <v>71</v>
      </c>
      <c r="C343" s="35" t="s">
        <v>67</v>
      </c>
      <c r="D343" s="35">
        <v>2.15</v>
      </c>
      <c r="E343" s="35">
        <v>1.72</v>
      </c>
      <c r="F343" t="s">
        <v>186</v>
      </c>
      <c r="G343" s="12">
        <f t="shared" si="30"/>
        <v>45178.665972222225</v>
      </c>
      <c r="H343" s="13">
        <f t="shared" ca="1" si="31"/>
        <v>1694275140.0000002</v>
      </c>
      <c r="I343">
        <f t="shared" si="32"/>
        <v>0.1162790697674419</v>
      </c>
      <c r="J343">
        <f t="shared" si="33"/>
        <v>0.56913953488372093</v>
      </c>
      <c r="L343" s="34" t="s">
        <v>97</v>
      </c>
      <c r="M343" s="35" t="s">
        <v>100</v>
      </c>
      <c r="N343" s="35">
        <v>3.3</v>
      </c>
      <c r="O343" s="35">
        <v>1.35</v>
      </c>
      <c r="Q343" s="12">
        <f t="shared" si="34"/>
        <v>45178.9375</v>
      </c>
      <c r="R343" s="13">
        <f t="shared" ca="1" si="35"/>
        <v>1694298600</v>
      </c>
    </row>
    <row r="344" spans="2:18" x14ac:dyDescent="0.25">
      <c r="B344" s="32" t="s">
        <v>71</v>
      </c>
      <c r="C344" s="33" t="s">
        <v>67</v>
      </c>
      <c r="D344" s="33">
        <v>2.2999999999999998</v>
      </c>
      <c r="E344" s="33">
        <v>1.65</v>
      </c>
      <c r="F344" t="s">
        <v>186</v>
      </c>
      <c r="G344" s="12">
        <f t="shared" si="30"/>
        <v>45178.665972222225</v>
      </c>
      <c r="H344" s="13">
        <f t="shared" ca="1" si="31"/>
        <v>1694275140.0000002</v>
      </c>
      <c r="I344">
        <f t="shared" si="32"/>
        <v>0.17127799736495386</v>
      </c>
      <c r="J344">
        <f t="shared" si="33"/>
        <v>0.59663899868247694</v>
      </c>
      <c r="L344" s="34" t="s">
        <v>97</v>
      </c>
      <c r="M344" s="35" t="s">
        <v>100</v>
      </c>
      <c r="N344" s="35">
        <v>3.4</v>
      </c>
      <c r="O344" s="35">
        <v>1.35</v>
      </c>
      <c r="Q344" s="12">
        <f t="shared" si="34"/>
        <v>45178.9375</v>
      </c>
      <c r="R344" s="13">
        <f t="shared" ca="1" si="35"/>
        <v>1694298600</v>
      </c>
    </row>
    <row r="345" spans="2:18" x14ac:dyDescent="0.25">
      <c r="B345" s="34" t="s">
        <v>71</v>
      </c>
      <c r="C345" s="35" t="s">
        <v>67</v>
      </c>
      <c r="D345" s="35">
        <v>2.1800000000000002</v>
      </c>
      <c r="E345" s="35">
        <v>1.71</v>
      </c>
      <c r="F345" t="s">
        <v>186</v>
      </c>
      <c r="G345" s="12">
        <f t="shared" si="30"/>
        <v>45178.665972222225</v>
      </c>
      <c r="H345" s="13">
        <f t="shared" ca="1" si="31"/>
        <v>1694275140.0000002</v>
      </c>
      <c r="I345">
        <f t="shared" si="32"/>
        <v>0.12607972530715167</v>
      </c>
      <c r="J345">
        <f t="shared" si="33"/>
        <v>0.57403986265357587</v>
      </c>
      <c r="L345" s="32" t="s">
        <v>97</v>
      </c>
      <c r="M345" s="33" t="s">
        <v>100</v>
      </c>
      <c r="N345" s="33">
        <v>3.4</v>
      </c>
      <c r="O345" s="33">
        <v>1.35</v>
      </c>
      <c r="Q345" s="12">
        <f t="shared" si="34"/>
        <v>45178.9375</v>
      </c>
      <c r="R345" s="13">
        <f t="shared" ca="1" si="35"/>
        <v>1694298600</v>
      </c>
    </row>
    <row r="346" spans="2:18" x14ac:dyDescent="0.25">
      <c r="B346" s="32" t="s">
        <v>71</v>
      </c>
      <c r="C346" s="33" t="s">
        <v>67</v>
      </c>
      <c r="D346" s="33">
        <v>2.2000000000000002</v>
      </c>
      <c r="E346" s="33">
        <v>1.71</v>
      </c>
      <c r="F346" t="s">
        <v>186</v>
      </c>
      <c r="G346" s="12">
        <f t="shared" si="30"/>
        <v>45178.665972222225</v>
      </c>
      <c r="H346" s="13">
        <f t="shared" ca="1" si="31"/>
        <v>1694275140.0000002</v>
      </c>
      <c r="I346">
        <f t="shared" si="32"/>
        <v>0.13024986709197234</v>
      </c>
      <c r="J346">
        <f t="shared" si="33"/>
        <v>0.57612493354598615</v>
      </c>
      <c r="L346" s="34" t="s">
        <v>97</v>
      </c>
      <c r="M346" s="35" t="s">
        <v>100</v>
      </c>
      <c r="N346" s="35">
        <v>3.3</v>
      </c>
      <c r="O346" s="35">
        <v>1.36</v>
      </c>
      <c r="Q346" s="12">
        <f t="shared" si="34"/>
        <v>45178.9375</v>
      </c>
      <c r="R346" s="13">
        <f t="shared" ca="1" si="35"/>
        <v>1694298600</v>
      </c>
    </row>
    <row r="347" spans="2:18" x14ac:dyDescent="0.25">
      <c r="B347" s="34" t="s">
        <v>71</v>
      </c>
      <c r="C347" s="35" t="s">
        <v>67</v>
      </c>
      <c r="D347" s="35">
        <v>2.19</v>
      </c>
      <c r="E347" s="35">
        <v>1.69</v>
      </c>
      <c r="F347" t="s">
        <v>186</v>
      </c>
      <c r="G347" s="12">
        <f t="shared" si="30"/>
        <v>45178.665972222225</v>
      </c>
      <c r="H347" s="13">
        <f t="shared" ca="1" si="31"/>
        <v>1694275140.0000002</v>
      </c>
      <c r="I347">
        <f t="shared" si="32"/>
        <v>0.1350949717651509</v>
      </c>
      <c r="J347">
        <f t="shared" si="33"/>
        <v>0.57854748588257543</v>
      </c>
      <c r="L347" s="32" t="s">
        <v>109</v>
      </c>
      <c r="M347" s="33" t="s">
        <v>106</v>
      </c>
      <c r="N347" s="33">
        <v>10.5</v>
      </c>
      <c r="O347" s="33">
        <v>1.04</v>
      </c>
      <c r="Q347" s="12">
        <f t="shared" si="34"/>
        <v>45178.958333333336</v>
      </c>
      <c r="R347" s="13">
        <f t="shared" ca="1" si="35"/>
        <v>1694300400.0000002</v>
      </c>
    </row>
    <row r="348" spans="2:18" x14ac:dyDescent="0.25">
      <c r="B348" s="32" t="s">
        <v>71</v>
      </c>
      <c r="C348" s="33" t="s">
        <v>67</v>
      </c>
      <c r="D348" s="33">
        <v>2.15</v>
      </c>
      <c r="E348" s="33">
        <v>1.74</v>
      </c>
      <c r="F348" t="s">
        <v>186</v>
      </c>
      <c r="G348" s="12">
        <f t="shared" si="30"/>
        <v>45178.665972222225</v>
      </c>
      <c r="H348" s="13">
        <f t="shared" ca="1" si="31"/>
        <v>1694275140.0000002</v>
      </c>
      <c r="I348">
        <f t="shared" si="32"/>
        <v>0.10959636460839345</v>
      </c>
      <c r="J348">
        <f t="shared" si="33"/>
        <v>0.56579818230419676</v>
      </c>
      <c r="L348" s="34" t="s">
        <v>109</v>
      </c>
      <c r="M348" s="35" t="s">
        <v>106</v>
      </c>
      <c r="N348" s="35">
        <v>12</v>
      </c>
      <c r="O348" s="35">
        <v>1.04</v>
      </c>
      <c r="Q348" s="12">
        <f t="shared" si="34"/>
        <v>45178.958333333336</v>
      </c>
      <c r="R348" s="13">
        <f t="shared" ca="1" si="35"/>
        <v>1694300400.0000002</v>
      </c>
    </row>
    <row r="349" spans="2:18" x14ac:dyDescent="0.25">
      <c r="B349" s="34" t="s">
        <v>71</v>
      </c>
      <c r="C349" s="35" t="s">
        <v>67</v>
      </c>
      <c r="D349" s="35">
        <v>2.1800000000000002</v>
      </c>
      <c r="E349" s="35">
        <v>1.7</v>
      </c>
      <c r="F349" t="s">
        <v>186</v>
      </c>
      <c r="G349" s="12">
        <f t="shared" si="30"/>
        <v>45178.665972222225</v>
      </c>
      <c r="H349" s="13">
        <f t="shared" ca="1" si="31"/>
        <v>1694275140.0000002</v>
      </c>
      <c r="I349">
        <f t="shared" si="32"/>
        <v>0.12951969778737188</v>
      </c>
      <c r="J349">
        <f t="shared" si="33"/>
        <v>0.57575984889368592</v>
      </c>
      <c r="L349" s="34" t="s">
        <v>109</v>
      </c>
      <c r="M349" s="35" t="s">
        <v>106</v>
      </c>
      <c r="N349" s="35">
        <v>12.6</v>
      </c>
      <c r="O349" s="35">
        <v>1.04</v>
      </c>
      <c r="Q349" s="12">
        <f t="shared" si="34"/>
        <v>45178.958333333336</v>
      </c>
      <c r="R349" s="13">
        <f t="shared" ca="1" si="35"/>
        <v>1694300400.0000002</v>
      </c>
    </row>
    <row r="350" spans="2:18" x14ac:dyDescent="0.25">
      <c r="B350" s="32" t="s">
        <v>71</v>
      </c>
      <c r="C350" s="33" t="s">
        <v>67</v>
      </c>
      <c r="D350" s="33">
        <v>2.1800000000000002</v>
      </c>
      <c r="E350" s="33">
        <v>1.7</v>
      </c>
      <c r="F350" t="s">
        <v>186</v>
      </c>
      <c r="G350" s="12">
        <f t="shared" si="30"/>
        <v>45178.665972222225</v>
      </c>
      <c r="H350" s="13">
        <f t="shared" ca="1" si="31"/>
        <v>1694275140.0000002</v>
      </c>
      <c r="I350">
        <f t="shared" si="32"/>
        <v>0.12951969778737188</v>
      </c>
      <c r="J350">
        <f t="shared" si="33"/>
        <v>0.57575984889368592</v>
      </c>
      <c r="L350" s="32" t="s">
        <v>105</v>
      </c>
      <c r="M350" s="33" t="s">
        <v>106</v>
      </c>
      <c r="N350" s="33">
        <v>10</v>
      </c>
      <c r="O350" s="33">
        <v>1.05</v>
      </c>
      <c r="Q350" s="12">
        <f t="shared" si="34"/>
        <v>45178.958333333336</v>
      </c>
      <c r="R350" s="13">
        <f t="shared" ca="1" si="35"/>
        <v>1694300400.0000002</v>
      </c>
    </row>
    <row r="351" spans="2:18" x14ac:dyDescent="0.25">
      <c r="B351" s="34" t="s">
        <v>71</v>
      </c>
      <c r="C351" s="35" t="s">
        <v>67</v>
      </c>
      <c r="D351" s="35">
        <v>2.2000000000000002</v>
      </c>
      <c r="E351" s="35">
        <v>1.69</v>
      </c>
      <c r="F351" t="s">
        <v>186</v>
      </c>
      <c r="G351" s="12">
        <f t="shared" si="30"/>
        <v>45178.665972222225</v>
      </c>
      <c r="H351" s="13">
        <f t="shared" ca="1" si="31"/>
        <v>1694275140.0000002</v>
      </c>
      <c r="I351">
        <f t="shared" si="32"/>
        <v>0.13717052178590644</v>
      </c>
      <c r="J351">
        <f t="shared" si="33"/>
        <v>0.57958526089295326</v>
      </c>
      <c r="L351" s="34" t="s">
        <v>105</v>
      </c>
      <c r="M351" s="35" t="s">
        <v>106</v>
      </c>
      <c r="N351" s="35">
        <v>10</v>
      </c>
      <c r="O351" s="35">
        <v>1.05</v>
      </c>
      <c r="Q351" s="12">
        <f t="shared" si="34"/>
        <v>45178.958333333336</v>
      </c>
      <c r="R351" s="13">
        <f t="shared" ca="1" si="35"/>
        <v>1694300400.0000002</v>
      </c>
    </row>
    <row r="352" spans="2:18" x14ac:dyDescent="0.25">
      <c r="B352" s="32" t="s">
        <v>71</v>
      </c>
      <c r="C352" s="33" t="s">
        <v>67</v>
      </c>
      <c r="D352" s="33">
        <v>2.33</v>
      </c>
      <c r="E352" s="33">
        <v>1.65</v>
      </c>
      <c r="F352" t="s">
        <v>186</v>
      </c>
      <c r="G352" s="12">
        <f t="shared" si="30"/>
        <v>45178.665972222225</v>
      </c>
      <c r="H352" s="13">
        <f t="shared" ca="1" si="31"/>
        <v>1694275140.0000002</v>
      </c>
      <c r="I352">
        <f t="shared" si="32"/>
        <v>0.17687605670438289</v>
      </c>
      <c r="J352">
        <f t="shared" si="33"/>
        <v>0.5994380283521914</v>
      </c>
      <c r="L352" s="34" t="s">
        <v>109</v>
      </c>
      <c r="M352" s="35" t="s">
        <v>106</v>
      </c>
      <c r="N352" s="35">
        <v>10.5</v>
      </c>
      <c r="O352" s="35">
        <v>1.05</v>
      </c>
      <c r="Q352" s="12">
        <f t="shared" si="34"/>
        <v>45178.958333333336</v>
      </c>
      <c r="R352" s="13">
        <f t="shared" ca="1" si="35"/>
        <v>1694300400.0000002</v>
      </c>
    </row>
    <row r="353" spans="2:18" x14ac:dyDescent="0.25">
      <c r="B353" s="34" t="s">
        <v>71</v>
      </c>
      <c r="C353" s="35" t="s">
        <v>67</v>
      </c>
      <c r="D353" s="35">
        <v>2.2000000000000002</v>
      </c>
      <c r="E353" s="35">
        <v>1.71</v>
      </c>
      <c r="F353" t="s">
        <v>186</v>
      </c>
      <c r="G353" s="12">
        <f t="shared" si="30"/>
        <v>45178.665972222225</v>
      </c>
      <c r="H353" s="13">
        <f t="shared" ca="1" si="31"/>
        <v>1694275140.0000002</v>
      </c>
      <c r="I353">
        <f t="shared" si="32"/>
        <v>0.13024986709197234</v>
      </c>
      <c r="J353">
        <f t="shared" si="33"/>
        <v>0.57612493354598615</v>
      </c>
      <c r="L353" s="32" t="s">
        <v>109</v>
      </c>
      <c r="M353" s="33" t="s">
        <v>106</v>
      </c>
      <c r="N353" s="33">
        <v>10.5</v>
      </c>
      <c r="O353" s="33">
        <v>1.05</v>
      </c>
      <c r="Q353" s="12">
        <f t="shared" si="34"/>
        <v>45178.958333333336</v>
      </c>
      <c r="R353" s="13">
        <f t="shared" ca="1" si="35"/>
        <v>1694300400.0000002</v>
      </c>
    </row>
    <row r="354" spans="2:18" x14ac:dyDescent="0.25">
      <c r="B354" s="32" t="s">
        <v>71</v>
      </c>
      <c r="C354" s="33" t="s">
        <v>67</v>
      </c>
      <c r="D354" s="33">
        <v>2.2000000000000002</v>
      </c>
      <c r="E354" s="33">
        <v>1.71</v>
      </c>
      <c r="F354" t="s">
        <v>186</v>
      </c>
      <c r="G354" s="12">
        <f t="shared" si="30"/>
        <v>45178.665972222225</v>
      </c>
      <c r="H354" s="13">
        <f t="shared" ca="1" si="31"/>
        <v>1694275140.0000002</v>
      </c>
      <c r="I354">
        <f t="shared" si="32"/>
        <v>0.13024986709197234</v>
      </c>
      <c r="J354">
        <f t="shared" si="33"/>
        <v>0.57612493354598615</v>
      </c>
      <c r="L354" s="34" t="s">
        <v>109</v>
      </c>
      <c r="M354" s="35" t="s">
        <v>106</v>
      </c>
      <c r="N354" s="35">
        <v>10.5</v>
      </c>
      <c r="O354" s="35">
        <v>1.05</v>
      </c>
      <c r="Q354" s="12">
        <f t="shared" si="34"/>
        <v>45178.958333333336</v>
      </c>
      <c r="R354" s="13">
        <f t="shared" ca="1" si="35"/>
        <v>1694300400.0000002</v>
      </c>
    </row>
    <row r="355" spans="2:18" x14ac:dyDescent="0.25">
      <c r="B355" s="34" t="s">
        <v>71</v>
      </c>
      <c r="C355" s="35" t="s">
        <v>67</v>
      </c>
      <c r="D355" s="35">
        <v>2.2000000000000002</v>
      </c>
      <c r="E355" s="35">
        <v>1.71</v>
      </c>
      <c r="F355" t="s">
        <v>186</v>
      </c>
      <c r="G355" s="12">
        <f t="shared" si="30"/>
        <v>45178.665972222225</v>
      </c>
      <c r="H355" s="13">
        <f t="shared" ca="1" si="31"/>
        <v>1694275140.0000002</v>
      </c>
      <c r="I355">
        <f t="shared" si="32"/>
        <v>0.13024986709197234</v>
      </c>
      <c r="J355">
        <f t="shared" si="33"/>
        <v>0.57612493354598615</v>
      </c>
      <c r="L355" s="34" t="s">
        <v>109</v>
      </c>
      <c r="M355" s="35" t="s">
        <v>106</v>
      </c>
      <c r="N355" s="35">
        <v>11</v>
      </c>
      <c r="O355" s="35">
        <v>1.05</v>
      </c>
      <c r="Q355" s="12">
        <f t="shared" si="34"/>
        <v>45178.958333333336</v>
      </c>
      <c r="R355" s="13">
        <f t="shared" ca="1" si="35"/>
        <v>1694300400.0000002</v>
      </c>
    </row>
    <row r="356" spans="2:18" x14ac:dyDescent="0.25">
      <c r="B356" s="32" t="s">
        <v>71</v>
      </c>
      <c r="C356" s="33" t="s">
        <v>67</v>
      </c>
      <c r="D356" s="33">
        <v>2.2000000000000002</v>
      </c>
      <c r="E356" s="33">
        <v>1.71</v>
      </c>
      <c r="F356" t="s">
        <v>186</v>
      </c>
      <c r="G356" s="12">
        <f t="shared" si="30"/>
        <v>45178.665972222225</v>
      </c>
      <c r="H356" s="13">
        <f t="shared" ca="1" si="31"/>
        <v>1694275140.0000002</v>
      </c>
      <c r="I356">
        <f t="shared" si="32"/>
        <v>0.13024986709197234</v>
      </c>
      <c r="J356">
        <f t="shared" si="33"/>
        <v>0.57612493354598615</v>
      </c>
      <c r="L356" s="32" t="s">
        <v>109</v>
      </c>
      <c r="M356" s="33" t="s">
        <v>106</v>
      </c>
      <c r="N356" s="33">
        <v>11</v>
      </c>
      <c r="O356" s="33">
        <v>1.05</v>
      </c>
      <c r="Q356" s="12">
        <f t="shared" si="34"/>
        <v>45178.958333333336</v>
      </c>
      <c r="R356" s="13">
        <f t="shared" ca="1" si="35"/>
        <v>1694300400.0000002</v>
      </c>
    </row>
    <row r="357" spans="2:18" x14ac:dyDescent="0.25">
      <c r="B357" s="34" t="s">
        <v>71</v>
      </c>
      <c r="C357" s="35" t="s">
        <v>67</v>
      </c>
      <c r="D357" s="35">
        <v>2.2000000000000002</v>
      </c>
      <c r="E357" s="35">
        <v>1.67</v>
      </c>
      <c r="F357" t="s">
        <v>186</v>
      </c>
      <c r="G357" s="12">
        <f t="shared" si="30"/>
        <v>45178.665972222225</v>
      </c>
      <c r="H357" s="13">
        <f t="shared" ca="1" si="31"/>
        <v>1694275140.0000002</v>
      </c>
      <c r="I357">
        <f t="shared" si="32"/>
        <v>0.14425694066412637</v>
      </c>
      <c r="J357">
        <f t="shared" si="33"/>
        <v>0.58312847033206316</v>
      </c>
      <c r="L357" s="32" t="s">
        <v>105</v>
      </c>
      <c r="M357" s="33" t="s">
        <v>106</v>
      </c>
      <c r="N357" s="33">
        <v>11</v>
      </c>
      <c r="O357" s="33">
        <v>1.05</v>
      </c>
      <c r="Q357" s="12">
        <f t="shared" si="34"/>
        <v>45178.958333333336</v>
      </c>
      <c r="R357" s="13">
        <f t="shared" ca="1" si="35"/>
        <v>1694300400.0000002</v>
      </c>
    </row>
    <row r="358" spans="2:18" x14ac:dyDescent="0.25">
      <c r="B358" s="32" t="s">
        <v>72</v>
      </c>
      <c r="C358" s="33" t="s">
        <v>67</v>
      </c>
      <c r="D358" s="33">
        <v>1.1100000000000001</v>
      </c>
      <c r="E358" s="33">
        <v>6.8</v>
      </c>
      <c r="F358" t="s">
        <v>186</v>
      </c>
      <c r="G358" s="12">
        <f t="shared" si="30"/>
        <v>45178.665972222225</v>
      </c>
      <c r="H358" s="13">
        <f t="shared" ca="1" si="31"/>
        <v>1694275140.0000002</v>
      </c>
      <c r="I358">
        <f t="shared" si="32"/>
        <v>0.75384207737148901</v>
      </c>
      <c r="J358">
        <f t="shared" si="33"/>
        <v>0.88792103868574457</v>
      </c>
      <c r="L358" s="34" t="s">
        <v>109</v>
      </c>
      <c r="M358" s="35" t="s">
        <v>106</v>
      </c>
      <c r="N358" s="35">
        <v>11.5</v>
      </c>
      <c r="O358" s="35">
        <v>1.05</v>
      </c>
      <c r="Q358" s="12">
        <f t="shared" si="34"/>
        <v>45178.958333333336</v>
      </c>
      <c r="R358" s="13">
        <f t="shared" ca="1" si="35"/>
        <v>1694300400.0000002</v>
      </c>
    </row>
    <row r="359" spans="2:18" x14ac:dyDescent="0.25">
      <c r="B359" s="34" t="s">
        <v>72</v>
      </c>
      <c r="C359" s="35" t="s">
        <v>67</v>
      </c>
      <c r="D359" s="35">
        <v>1.1200000000000001</v>
      </c>
      <c r="E359" s="35">
        <v>6.75</v>
      </c>
      <c r="F359" t="s">
        <v>186</v>
      </c>
      <c r="G359" s="12">
        <f t="shared" si="30"/>
        <v>45178.665972222225</v>
      </c>
      <c r="H359" s="13">
        <f t="shared" ca="1" si="31"/>
        <v>1694275140.0000002</v>
      </c>
      <c r="I359">
        <f t="shared" si="32"/>
        <v>0.74470899470899465</v>
      </c>
      <c r="J359">
        <f t="shared" si="33"/>
        <v>0.88335449735449734</v>
      </c>
      <c r="L359" s="32" t="s">
        <v>109</v>
      </c>
      <c r="M359" s="33" t="s">
        <v>106</v>
      </c>
      <c r="N359" s="33">
        <v>12</v>
      </c>
      <c r="O359" s="33">
        <v>1.05</v>
      </c>
      <c r="Q359" s="12">
        <f t="shared" si="34"/>
        <v>45178.958333333336</v>
      </c>
      <c r="R359" s="13">
        <f t="shared" ca="1" si="35"/>
        <v>1694300400.0000002</v>
      </c>
    </row>
    <row r="360" spans="2:18" x14ac:dyDescent="0.25">
      <c r="B360" s="32" t="s">
        <v>72</v>
      </c>
      <c r="C360" s="33" t="s">
        <v>67</v>
      </c>
      <c r="D360" s="33">
        <v>1.1200000000000001</v>
      </c>
      <c r="E360" s="33">
        <v>6.7</v>
      </c>
      <c r="F360" t="s">
        <v>186</v>
      </c>
      <c r="G360" s="12">
        <f t="shared" si="30"/>
        <v>45178.665972222225</v>
      </c>
      <c r="H360" s="13">
        <f t="shared" ca="1" si="31"/>
        <v>1694275140.0000002</v>
      </c>
      <c r="I360">
        <f t="shared" si="32"/>
        <v>0.74360341151385922</v>
      </c>
      <c r="J360">
        <f t="shared" si="33"/>
        <v>0.88280170575692962</v>
      </c>
      <c r="L360" s="32" t="s">
        <v>105</v>
      </c>
      <c r="M360" s="33" t="s">
        <v>106</v>
      </c>
      <c r="N360" s="33">
        <v>9</v>
      </c>
      <c r="O360" s="33">
        <v>1.06</v>
      </c>
      <c r="Q360" s="12">
        <f t="shared" si="34"/>
        <v>45178.958333333336</v>
      </c>
      <c r="R360" s="13">
        <f t="shared" ca="1" si="35"/>
        <v>1694300400.0000002</v>
      </c>
    </row>
    <row r="361" spans="2:18" x14ac:dyDescent="0.25">
      <c r="B361" s="34" t="s">
        <v>72</v>
      </c>
      <c r="C361" s="35" t="s">
        <v>67</v>
      </c>
      <c r="D361" s="35">
        <v>1.1200000000000001</v>
      </c>
      <c r="E361" s="35">
        <v>6.5</v>
      </c>
      <c r="F361" t="s">
        <v>186</v>
      </c>
      <c r="G361" s="12">
        <f t="shared" si="30"/>
        <v>45178.665972222225</v>
      </c>
      <c r="H361" s="13">
        <f t="shared" ca="1" si="31"/>
        <v>1694275140.0000002</v>
      </c>
      <c r="I361">
        <f t="shared" si="32"/>
        <v>0.73901098901098894</v>
      </c>
      <c r="J361">
        <f t="shared" si="33"/>
        <v>0.88050549450549442</v>
      </c>
      <c r="L361" s="34" t="s">
        <v>105</v>
      </c>
      <c r="M361" s="35" t="s">
        <v>106</v>
      </c>
      <c r="N361" s="35">
        <v>9.3000000000000007</v>
      </c>
      <c r="O361" s="35">
        <v>1.06</v>
      </c>
      <c r="Q361" s="12">
        <f t="shared" si="34"/>
        <v>45178.958333333336</v>
      </c>
      <c r="R361" s="13">
        <f t="shared" ca="1" si="35"/>
        <v>1694300400.0000002</v>
      </c>
    </row>
    <row r="362" spans="2:18" x14ac:dyDescent="0.25">
      <c r="B362" s="32" t="s">
        <v>72</v>
      </c>
      <c r="C362" s="33" t="s">
        <v>67</v>
      </c>
      <c r="D362" s="33">
        <v>1.1200000000000001</v>
      </c>
      <c r="E362" s="33">
        <v>6.3</v>
      </c>
      <c r="F362" t="s">
        <v>186</v>
      </c>
      <c r="G362" s="12">
        <f t="shared" si="30"/>
        <v>45178.665972222225</v>
      </c>
      <c r="H362" s="13">
        <f t="shared" ca="1" si="31"/>
        <v>1694275140.0000002</v>
      </c>
      <c r="I362">
        <f t="shared" si="32"/>
        <v>0.73412698412698407</v>
      </c>
      <c r="J362">
        <f t="shared" si="33"/>
        <v>0.87806349206349199</v>
      </c>
      <c r="L362" s="34" t="s">
        <v>105</v>
      </c>
      <c r="M362" s="35" t="s">
        <v>106</v>
      </c>
      <c r="N362" s="35">
        <v>10</v>
      </c>
      <c r="O362" s="35">
        <v>1.06</v>
      </c>
      <c r="Q362" s="12">
        <f t="shared" si="34"/>
        <v>45178.958333333336</v>
      </c>
      <c r="R362" s="13">
        <f t="shared" ca="1" si="35"/>
        <v>1694300400.0000002</v>
      </c>
    </row>
    <row r="363" spans="2:18" x14ac:dyDescent="0.25">
      <c r="B363" s="34" t="s">
        <v>72</v>
      </c>
      <c r="C363" s="35" t="s">
        <v>67</v>
      </c>
      <c r="D363" s="35">
        <v>1.1000000000000001</v>
      </c>
      <c r="E363" s="35">
        <v>7</v>
      </c>
      <c r="F363" t="s">
        <v>186</v>
      </c>
      <c r="G363" s="12">
        <f t="shared" si="30"/>
        <v>45178.665972222225</v>
      </c>
      <c r="H363" s="13">
        <f t="shared" ca="1" si="31"/>
        <v>1694275140.0000002</v>
      </c>
      <c r="I363">
        <f t="shared" si="32"/>
        <v>0.76623376623376616</v>
      </c>
      <c r="J363">
        <f t="shared" si="33"/>
        <v>0.89411688311688309</v>
      </c>
      <c r="L363" s="32" t="s">
        <v>109</v>
      </c>
      <c r="M363" s="33" t="s">
        <v>106</v>
      </c>
      <c r="N363" s="33">
        <v>10.3</v>
      </c>
      <c r="O363" s="33">
        <v>1.06</v>
      </c>
      <c r="Q363" s="12">
        <f t="shared" si="34"/>
        <v>45178.958333333336</v>
      </c>
      <c r="R363" s="13">
        <f t="shared" ca="1" si="35"/>
        <v>1694300400.0000002</v>
      </c>
    </row>
    <row r="364" spans="2:18" x14ac:dyDescent="0.25">
      <c r="B364" s="32" t="s">
        <v>72</v>
      </c>
      <c r="C364" s="33" t="s">
        <v>67</v>
      </c>
      <c r="D364" s="33">
        <v>1.1000000000000001</v>
      </c>
      <c r="E364" s="33">
        <v>7</v>
      </c>
      <c r="F364" t="s">
        <v>186</v>
      </c>
      <c r="G364" s="12">
        <f t="shared" si="30"/>
        <v>45178.665972222225</v>
      </c>
      <c r="H364" s="13">
        <f t="shared" ca="1" si="31"/>
        <v>1694275140.0000002</v>
      </c>
      <c r="I364">
        <f t="shared" si="32"/>
        <v>0.76623376623376616</v>
      </c>
      <c r="J364">
        <f t="shared" si="33"/>
        <v>0.89411688311688309</v>
      </c>
      <c r="L364" s="32" t="s">
        <v>105</v>
      </c>
      <c r="M364" s="33" t="s">
        <v>106</v>
      </c>
      <c r="N364" s="33">
        <v>10.5</v>
      </c>
      <c r="O364" s="33">
        <v>1.06</v>
      </c>
      <c r="Q364" s="12">
        <f t="shared" si="34"/>
        <v>45178.958333333336</v>
      </c>
      <c r="R364" s="13">
        <f t="shared" ca="1" si="35"/>
        <v>1694300400.0000002</v>
      </c>
    </row>
    <row r="365" spans="2:18" x14ac:dyDescent="0.25">
      <c r="B365" s="34" t="s">
        <v>72</v>
      </c>
      <c r="C365" s="35" t="s">
        <v>67</v>
      </c>
      <c r="D365" s="35">
        <v>1.1200000000000001</v>
      </c>
      <c r="E365" s="35">
        <v>6.5</v>
      </c>
      <c r="F365" t="s">
        <v>186</v>
      </c>
      <c r="G365" s="12">
        <f t="shared" si="30"/>
        <v>45178.665972222225</v>
      </c>
      <c r="H365" s="13">
        <f t="shared" ca="1" si="31"/>
        <v>1694275140.0000002</v>
      </c>
      <c r="I365">
        <f t="shared" si="32"/>
        <v>0.73901098901098894</v>
      </c>
      <c r="J365">
        <f t="shared" si="33"/>
        <v>0.88050549450549442</v>
      </c>
      <c r="L365" s="32" t="s">
        <v>105</v>
      </c>
      <c r="M365" s="33" t="s">
        <v>106</v>
      </c>
      <c r="N365" s="33">
        <v>11</v>
      </c>
      <c r="O365" s="33">
        <v>1.06</v>
      </c>
      <c r="Q365" s="12">
        <f t="shared" si="34"/>
        <v>45178.958333333336</v>
      </c>
      <c r="R365" s="13">
        <f t="shared" ca="1" si="35"/>
        <v>1694300400.0000002</v>
      </c>
    </row>
    <row r="366" spans="2:18" x14ac:dyDescent="0.25">
      <c r="B366" s="32" t="s">
        <v>72</v>
      </c>
      <c r="C366" s="33" t="s">
        <v>67</v>
      </c>
      <c r="D366" s="33">
        <v>1.1200000000000001</v>
      </c>
      <c r="E366" s="33">
        <v>7</v>
      </c>
      <c r="F366" t="s">
        <v>186</v>
      </c>
      <c r="G366" s="12">
        <f t="shared" si="30"/>
        <v>45178.665972222225</v>
      </c>
      <c r="H366" s="13">
        <f t="shared" ca="1" si="31"/>
        <v>1694275140.0000002</v>
      </c>
      <c r="I366">
        <f t="shared" si="32"/>
        <v>0.75</v>
      </c>
      <c r="J366">
        <f t="shared" si="33"/>
        <v>0.88600000000000001</v>
      </c>
      <c r="L366" s="34" t="s">
        <v>105</v>
      </c>
      <c r="M366" s="35" t="s">
        <v>106</v>
      </c>
      <c r="N366" s="35">
        <v>9</v>
      </c>
      <c r="O366" s="35">
        <v>1.07</v>
      </c>
      <c r="Q366" s="12">
        <f t="shared" si="34"/>
        <v>45178.958333333336</v>
      </c>
      <c r="R366" s="13">
        <f t="shared" ca="1" si="35"/>
        <v>1694300400.0000002</v>
      </c>
    </row>
    <row r="367" spans="2:18" x14ac:dyDescent="0.25">
      <c r="B367" s="34" t="s">
        <v>72</v>
      </c>
      <c r="C367" s="35" t="s">
        <v>67</v>
      </c>
      <c r="D367" s="35">
        <v>1.1200000000000001</v>
      </c>
      <c r="E367" s="35">
        <v>7</v>
      </c>
      <c r="F367" t="s">
        <v>186</v>
      </c>
      <c r="G367" s="12">
        <f t="shared" si="30"/>
        <v>45178.665972222225</v>
      </c>
      <c r="H367" s="13">
        <f t="shared" ca="1" si="31"/>
        <v>1694275140.0000002</v>
      </c>
      <c r="I367">
        <f t="shared" si="32"/>
        <v>0.75</v>
      </c>
      <c r="J367">
        <f t="shared" si="33"/>
        <v>0.88600000000000001</v>
      </c>
      <c r="L367" s="34" t="s">
        <v>105</v>
      </c>
      <c r="M367" s="35" t="s">
        <v>106</v>
      </c>
      <c r="N367" s="35">
        <v>9</v>
      </c>
      <c r="O367" s="35">
        <v>1.07</v>
      </c>
      <c r="Q367" s="12">
        <f t="shared" si="34"/>
        <v>45178.958333333336</v>
      </c>
      <c r="R367" s="13">
        <f t="shared" ca="1" si="35"/>
        <v>1694300400.0000002</v>
      </c>
    </row>
    <row r="368" spans="2:18" x14ac:dyDescent="0.25">
      <c r="B368" s="32" t="s">
        <v>72</v>
      </c>
      <c r="C368" s="33" t="s">
        <v>67</v>
      </c>
      <c r="D368" s="33">
        <v>1.1200000000000001</v>
      </c>
      <c r="E368" s="33">
        <v>6.75</v>
      </c>
      <c r="F368" t="s">
        <v>186</v>
      </c>
      <c r="G368" s="12">
        <f t="shared" ref="G368:G431" si="36">DATEVALUE(MID(C368,1,10))+TIMEVALUE(MID(C368,12,8))</f>
        <v>45178.665972222225</v>
      </c>
      <c r="H368" s="13">
        <f t="shared" ref="H368:H431" ca="1" si="37">IF(F368&gt;TODAY(),86400*(G368-25569),100)</f>
        <v>1694275140.0000002</v>
      </c>
      <c r="I368">
        <f t="shared" ref="I368:I431" si="38">ABS(1/D368-1/E368)</f>
        <v>0.74470899470899465</v>
      </c>
      <c r="J368">
        <f t="shared" ref="J368:J431" si="39">0.511+I368/2</f>
        <v>0.88335449735449734</v>
      </c>
      <c r="L368" s="34" t="s">
        <v>105</v>
      </c>
      <c r="M368" s="35" t="s">
        <v>106</v>
      </c>
      <c r="N368" s="35">
        <v>9.1999999999999993</v>
      </c>
      <c r="O368" s="35">
        <v>1.07</v>
      </c>
      <c r="Q368" s="12">
        <f t="shared" si="34"/>
        <v>45178.958333333336</v>
      </c>
      <c r="R368" s="13">
        <f t="shared" ca="1" si="35"/>
        <v>1694300400.0000002</v>
      </c>
    </row>
    <row r="369" spans="2:18" x14ac:dyDescent="0.25">
      <c r="B369" s="34" t="s">
        <v>72</v>
      </c>
      <c r="C369" s="35" t="s">
        <v>67</v>
      </c>
      <c r="D369" s="35">
        <v>1.1200000000000001</v>
      </c>
      <c r="E369" s="35">
        <v>6.5</v>
      </c>
      <c r="F369" t="s">
        <v>186</v>
      </c>
      <c r="G369" s="12">
        <f t="shared" si="36"/>
        <v>45178.665972222225</v>
      </c>
      <c r="H369" s="13">
        <f t="shared" ca="1" si="37"/>
        <v>1694275140.0000002</v>
      </c>
      <c r="I369">
        <f t="shared" si="38"/>
        <v>0.73901098901098894</v>
      </c>
      <c r="J369">
        <f t="shared" si="39"/>
        <v>0.88050549450549442</v>
      </c>
      <c r="L369" s="34" t="s">
        <v>105</v>
      </c>
      <c r="M369" s="35" t="s">
        <v>106</v>
      </c>
      <c r="N369" s="35">
        <v>9.25</v>
      </c>
      <c r="O369" s="35">
        <v>1.07</v>
      </c>
      <c r="Q369" s="12">
        <f t="shared" si="34"/>
        <v>45178.958333333336</v>
      </c>
      <c r="R369" s="13">
        <f t="shared" ca="1" si="35"/>
        <v>1694300400.0000002</v>
      </c>
    </row>
    <row r="370" spans="2:18" x14ac:dyDescent="0.25">
      <c r="B370" s="32" t="s">
        <v>72</v>
      </c>
      <c r="C370" s="33" t="s">
        <v>67</v>
      </c>
      <c r="D370" s="33">
        <v>1.1200000000000001</v>
      </c>
      <c r="E370" s="33">
        <v>6.25</v>
      </c>
      <c r="F370" t="s">
        <v>186</v>
      </c>
      <c r="G370" s="12">
        <f t="shared" si="36"/>
        <v>45178.665972222225</v>
      </c>
      <c r="H370" s="13">
        <f t="shared" ca="1" si="37"/>
        <v>1694275140.0000002</v>
      </c>
      <c r="I370">
        <f t="shared" si="38"/>
        <v>0.73285714285714276</v>
      </c>
      <c r="J370">
        <f t="shared" si="39"/>
        <v>0.87742857142857145</v>
      </c>
      <c r="L370" s="32" t="s">
        <v>105</v>
      </c>
      <c r="M370" s="33" t="s">
        <v>106</v>
      </c>
      <c r="N370" s="33">
        <v>9.25</v>
      </c>
      <c r="O370" s="33">
        <v>1.07</v>
      </c>
      <c r="Q370" s="12">
        <f t="shared" si="34"/>
        <v>45178.958333333336</v>
      </c>
      <c r="R370" s="13">
        <f t="shared" ca="1" si="35"/>
        <v>1694300400.0000002</v>
      </c>
    </row>
    <row r="371" spans="2:18" x14ac:dyDescent="0.25">
      <c r="B371" s="34" t="s">
        <v>72</v>
      </c>
      <c r="C371" s="35" t="s">
        <v>67</v>
      </c>
      <c r="D371" s="35">
        <v>1.1000000000000001</v>
      </c>
      <c r="E371" s="35">
        <v>7</v>
      </c>
      <c r="F371" t="s">
        <v>186</v>
      </c>
      <c r="G371" s="12">
        <f t="shared" si="36"/>
        <v>45178.665972222225</v>
      </c>
      <c r="H371" s="13">
        <f t="shared" ca="1" si="37"/>
        <v>1694275140.0000002</v>
      </c>
      <c r="I371">
        <f t="shared" si="38"/>
        <v>0.76623376623376616</v>
      </c>
      <c r="J371">
        <f t="shared" si="39"/>
        <v>0.89411688311688309</v>
      </c>
      <c r="L371" s="34" t="s">
        <v>109</v>
      </c>
      <c r="M371" s="35" t="s">
        <v>106</v>
      </c>
      <c r="N371" s="35">
        <v>9.6999999999999993</v>
      </c>
      <c r="O371" s="35">
        <v>1.07</v>
      </c>
      <c r="Q371" s="12">
        <f t="shared" si="34"/>
        <v>45178.958333333336</v>
      </c>
      <c r="R371" s="13">
        <f t="shared" ca="1" si="35"/>
        <v>1694300400.0000002</v>
      </c>
    </row>
    <row r="372" spans="2:18" x14ac:dyDescent="0.25">
      <c r="B372" s="32" t="s">
        <v>73</v>
      </c>
      <c r="C372" s="33" t="s">
        <v>67</v>
      </c>
      <c r="D372" s="33">
        <v>1.43</v>
      </c>
      <c r="E372" s="33">
        <v>2.9</v>
      </c>
      <c r="F372" t="s">
        <v>186</v>
      </c>
      <c r="G372" s="12">
        <f t="shared" si="36"/>
        <v>45178.665972222225</v>
      </c>
      <c r="H372" s="13">
        <f t="shared" ca="1" si="37"/>
        <v>1694275140.0000002</v>
      </c>
      <c r="I372">
        <f t="shared" si="38"/>
        <v>0.35447311309380281</v>
      </c>
      <c r="J372">
        <f t="shared" si="39"/>
        <v>0.68823655654690141</v>
      </c>
      <c r="L372" s="32" t="s">
        <v>109</v>
      </c>
      <c r="M372" s="33" t="s">
        <v>106</v>
      </c>
      <c r="N372" s="33">
        <v>9.6999999999999993</v>
      </c>
      <c r="O372" s="33">
        <v>1.07</v>
      </c>
      <c r="Q372" s="12">
        <f t="shared" si="34"/>
        <v>45178.958333333336</v>
      </c>
      <c r="R372" s="13">
        <f t="shared" ca="1" si="35"/>
        <v>1694300400.0000002</v>
      </c>
    </row>
    <row r="373" spans="2:18" x14ac:dyDescent="0.25">
      <c r="B373" s="34" t="s">
        <v>73</v>
      </c>
      <c r="C373" s="35" t="s">
        <v>67</v>
      </c>
      <c r="D373" s="35">
        <v>1.43</v>
      </c>
      <c r="E373" s="35">
        <v>2.92</v>
      </c>
      <c r="F373" t="s">
        <v>186</v>
      </c>
      <c r="G373" s="12">
        <f t="shared" si="36"/>
        <v>45178.665972222225</v>
      </c>
      <c r="H373" s="13">
        <f t="shared" ca="1" si="37"/>
        <v>1694275140.0000002</v>
      </c>
      <c r="I373">
        <f t="shared" si="38"/>
        <v>0.35683494587604186</v>
      </c>
      <c r="J373">
        <f t="shared" si="39"/>
        <v>0.68941747293802091</v>
      </c>
      <c r="L373" s="34" t="s">
        <v>104</v>
      </c>
      <c r="M373" s="35" t="s">
        <v>106</v>
      </c>
      <c r="N373" s="35">
        <v>2.39</v>
      </c>
      <c r="O373" s="35">
        <v>1.57</v>
      </c>
      <c r="Q373" s="12">
        <f t="shared" si="34"/>
        <v>45178.958333333336</v>
      </c>
      <c r="R373" s="13">
        <f t="shared" ca="1" si="35"/>
        <v>1694300400.0000002</v>
      </c>
    </row>
    <row r="374" spans="2:18" x14ac:dyDescent="0.25">
      <c r="B374" s="32" t="s">
        <v>73</v>
      </c>
      <c r="C374" s="33" t="s">
        <v>67</v>
      </c>
      <c r="D374" s="33">
        <v>1.44</v>
      </c>
      <c r="E374" s="33">
        <v>2.85</v>
      </c>
      <c r="F374" t="s">
        <v>186</v>
      </c>
      <c r="G374" s="12">
        <f t="shared" si="36"/>
        <v>45178.665972222225</v>
      </c>
      <c r="H374" s="13">
        <f t="shared" ca="1" si="37"/>
        <v>1694275140.0000002</v>
      </c>
      <c r="I374">
        <f t="shared" si="38"/>
        <v>0.3435672514619883</v>
      </c>
      <c r="J374">
        <f t="shared" si="39"/>
        <v>0.68278362573099416</v>
      </c>
      <c r="L374" s="32" t="s">
        <v>104</v>
      </c>
      <c r="M374" s="33" t="s">
        <v>106</v>
      </c>
      <c r="N374" s="33">
        <v>2.39</v>
      </c>
      <c r="O374" s="33">
        <v>1.57</v>
      </c>
      <c r="Q374" s="12">
        <f t="shared" si="34"/>
        <v>45178.958333333336</v>
      </c>
      <c r="R374" s="13">
        <f t="shared" ca="1" si="35"/>
        <v>1694300400.0000002</v>
      </c>
    </row>
    <row r="375" spans="2:18" x14ac:dyDescent="0.25">
      <c r="B375" s="34" t="s">
        <v>73</v>
      </c>
      <c r="C375" s="35" t="s">
        <v>67</v>
      </c>
      <c r="D375" s="35">
        <v>1.44</v>
      </c>
      <c r="E375" s="35">
        <v>2.85</v>
      </c>
      <c r="F375" t="s">
        <v>186</v>
      </c>
      <c r="G375" s="12">
        <f t="shared" si="36"/>
        <v>45178.665972222225</v>
      </c>
      <c r="H375" s="13">
        <f t="shared" ca="1" si="37"/>
        <v>1694275140.0000002</v>
      </c>
      <c r="I375">
        <f t="shared" si="38"/>
        <v>0.3435672514619883</v>
      </c>
      <c r="J375">
        <f t="shared" si="39"/>
        <v>0.68278362573099416</v>
      </c>
      <c r="L375" s="32" t="s">
        <v>104</v>
      </c>
      <c r="M375" s="33" t="s">
        <v>106</v>
      </c>
      <c r="N375" s="33">
        <v>2.42</v>
      </c>
      <c r="O375" s="33">
        <v>1.57</v>
      </c>
      <c r="Q375" s="12">
        <f t="shared" si="34"/>
        <v>45178.958333333336</v>
      </c>
      <c r="R375" s="13">
        <f t="shared" ca="1" si="35"/>
        <v>1694300400.0000002</v>
      </c>
    </row>
    <row r="376" spans="2:18" x14ac:dyDescent="0.25">
      <c r="B376" s="32" t="s">
        <v>73</v>
      </c>
      <c r="C376" s="33" t="s">
        <v>67</v>
      </c>
      <c r="D376" s="33">
        <v>1.44</v>
      </c>
      <c r="E376" s="33">
        <v>2.85</v>
      </c>
      <c r="F376" t="s">
        <v>186</v>
      </c>
      <c r="G376" s="12">
        <f t="shared" si="36"/>
        <v>45178.665972222225</v>
      </c>
      <c r="H376" s="13">
        <f t="shared" ca="1" si="37"/>
        <v>1694275140.0000002</v>
      </c>
      <c r="I376">
        <f t="shared" si="38"/>
        <v>0.3435672514619883</v>
      </c>
      <c r="J376">
        <f t="shared" si="39"/>
        <v>0.68278362573099416</v>
      </c>
      <c r="L376" s="34" t="s">
        <v>104</v>
      </c>
      <c r="M376" s="35" t="s">
        <v>106</v>
      </c>
      <c r="N376" s="35">
        <v>2.42</v>
      </c>
      <c r="O376" s="35">
        <v>1.59</v>
      </c>
      <c r="Q376" s="12">
        <f t="shared" si="34"/>
        <v>45178.958333333336</v>
      </c>
      <c r="R376" s="13">
        <f t="shared" ca="1" si="35"/>
        <v>1694300400.0000002</v>
      </c>
    </row>
    <row r="377" spans="2:18" x14ac:dyDescent="0.25">
      <c r="B377" s="34" t="s">
        <v>73</v>
      </c>
      <c r="C377" s="35" t="s">
        <v>67</v>
      </c>
      <c r="D377" s="35">
        <v>1.43</v>
      </c>
      <c r="E377" s="35">
        <v>2.9</v>
      </c>
      <c r="F377" t="s">
        <v>186</v>
      </c>
      <c r="G377" s="12">
        <f t="shared" si="36"/>
        <v>45178.665972222225</v>
      </c>
      <c r="H377" s="13">
        <f t="shared" ca="1" si="37"/>
        <v>1694275140.0000002</v>
      </c>
      <c r="I377">
        <f t="shared" si="38"/>
        <v>0.35447311309380281</v>
      </c>
      <c r="J377">
        <f t="shared" si="39"/>
        <v>0.68823655654690141</v>
      </c>
      <c r="L377" s="32" t="s">
        <v>104</v>
      </c>
      <c r="M377" s="33" t="s">
        <v>106</v>
      </c>
      <c r="N377" s="33">
        <v>2.4300000000000002</v>
      </c>
      <c r="O377" s="33">
        <v>1.59</v>
      </c>
      <c r="Q377" s="12">
        <f t="shared" si="34"/>
        <v>45178.958333333336</v>
      </c>
      <c r="R377" s="13">
        <f t="shared" ca="1" si="35"/>
        <v>1694300400.0000002</v>
      </c>
    </row>
    <row r="378" spans="2:18" x14ac:dyDescent="0.25">
      <c r="B378" s="32" t="s">
        <v>73</v>
      </c>
      <c r="C378" s="33" t="s">
        <v>67</v>
      </c>
      <c r="D378" s="33">
        <v>1.4</v>
      </c>
      <c r="E378" s="33">
        <v>3</v>
      </c>
      <c r="F378" t="s">
        <v>186</v>
      </c>
      <c r="G378" s="12">
        <f t="shared" si="36"/>
        <v>45178.665972222225</v>
      </c>
      <c r="H378" s="13">
        <f t="shared" ca="1" si="37"/>
        <v>1694275140.0000002</v>
      </c>
      <c r="I378">
        <f t="shared" si="38"/>
        <v>0.38095238095238099</v>
      </c>
      <c r="J378">
        <f t="shared" si="39"/>
        <v>0.70147619047619048</v>
      </c>
      <c r="L378" s="34" t="s">
        <v>104</v>
      </c>
      <c r="M378" s="35" t="s">
        <v>106</v>
      </c>
      <c r="N378" s="35">
        <v>2.4500000000000002</v>
      </c>
      <c r="O378" s="35">
        <v>1.59</v>
      </c>
      <c r="Q378" s="12">
        <f t="shared" si="34"/>
        <v>45178.958333333336</v>
      </c>
      <c r="R378" s="13">
        <f t="shared" ca="1" si="35"/>
        <v>1694300400.0000002</v>
      </c>
    </row>
    <row r="379" spans="2:18" x14ac:dyDescent="0.25">
      <c r="B379" s="34" t="s">
        <v>73</v>
      </c>
      <c r="C379" s="35" t="s">
        <v>67</v>
      </c>
      <c r="D379" s="35">
        <v>1.44</v>
      </c>
      <c r="E379" s="35">
        <v>2.9</v>
      </c>
      <c r="F379" t="s">
        <v>186</v>
      </c>
      <c r="G379" s="12">
        <f t="shared" si="36"/>
        <v>45178.665972222225</v>
      </c>
      <c r="H379" s="13">
        <f t="shared" ca="1" si="37"/>
        <v>1694275140.0000002</v>
      </c>
      <c r="I379">
        <f t="shared" si="38"/>
        <v>0.34961685823754785</v>
      </c>
      <c r="J379">
        <f t="shared" si="39"/>
        <v>0.68580842911877393</v>
      </c>
      <c r="L379" s="32" t="s">
        <v>104</v>
      </c>
      <c r="M379" s="33" t="s">
        <v>106</v>
      </c>
      <c r="N379" s="33">
        <v>2.48</v>
      </c>
      <c r="O379" s="33">
        <v>1.59</v>
      </c>
      <c r="Q379" s="12">
        <f t="shared" si="34"/>
        <v>45178.958333333336</v>
      </c>
      <c r="R379" s="13">
        <f t="shared" ca="1" si="35"/>
        <v>1694300400.0000002</v>
      </c>
    </row>
    <row r="380" spans="2:18" x14ac:dyDescent="0.25">
      <c r="B380" s="32" t="s">
        <v>73</v>
      </c>
      <c r="C380" s="33" t="s">
        <v>67</v>
      </c>
      <c r="D380" s="33">
        <v>1.43</v>
      </c>
      <c r="E380" s="33">
        <v>2.85</v>
      </c>
      <c r="F380" t="s">
        <v>186</v>
      </c>
      <c r="G380" s="12">
        <f t="shared" si="36"/>
        <v>45178.665972222225</v>
      </c>
      <c r="H380" s="13">
        <f t="shared" ca="1" si="37"/>
        <v>1694275140.0000002</v>
      </c>
      <c r="I380">
        <f t="shared" si="38"/>
        <v>0.34842350631824326</v>
      </c>
      <c r="J380">
        <f t="shared" si="39"/>
        <v>0.68521175315912164</v>
      </c>
      <c r="L380" s="34" t="s">
        <v>104</v>
      </c>
      <c r="M380" s="35" t="s">
        <v>106</v>
      </c>
      <c r="N380" s="35">
        <v>2.4</v>
      </c>
      <c r="O380" s="35">
        <v>1.61</v>
      </c>
      <c r="Q380" s="12">
        <f t="shared" si="34"/>
        <v>45178.958333333336</v>
      </c>
      <c r="R380" s="13">
        <f t="shared" ca="1" si="35"/>
        <v>1694300400.0000002</v>
      </c>
    </row>
    <row r="381" spans="2:18" x14ac:dyDescent="0.25">
      <c r="B381" s="34" t="s">
        <v>73</v>
      </c>
      <c r="C381" s="35" t="s">
        <v>67</v>
      </c>
      <c r="D381" s="35">
        <v>1.42</v>
      </c>
      <c r="E381" s="35">
        <v>2.9</v>
      </c>
      <c r="F381" t="s">
        <v>186</v>
      </c>
      <c r="G381" s="12">
        <f t="shared" si="36"/>
        <v>45178.665972222225</v>
      </c>
      <c r="H381" s="13">
        <f t="shared" ca="1" si="37"/>
        <v>1694275140.0000002</v>
      </c>
      <c r="I381">
        <f t="shared" si="38"/>
        <v>0.35939776590577954</v>
      </c>
      <c r="J381">
        <f t="shared" si="39"/>
        <v>0.69069888295288973</v>
      </c>
      <c r="L381" s="34" t="s">
        <v>104</v>
      </c>
      <c r="M381" s="35" t="s">
        <v>106</v>
      </c>
      <c r="N381" s="35">
        <v>2.42</v>
      </c>
      <c r="O381" s="35">
        <v>1.61</v>
      </c>
      <c r="Q381" s="12">
        <f t="shared" si="34"/>
        <v>45178.958333333336</v>
      </c>
      <c r="R381" s="13">
        <f t="shared" ca="1" si="35"/>
        <v>1694300400.0000002</v>
      </c>
    </row>
    <row r="382" spans="2:18" x14ac:dyDescent="0.25">
      <c r="B382" s="32" t="s">
        <v>73</v>
      </c>
      <c r="C382" s="33" t="s">
        <v>67</v>
      </c>
      <c r="D382" s="33">
        <v>1.44</v>
      </c>
      <c r="E382" s="33">
        <v>2.95</v>
      </c>
      <c r="F382" t="s">
        <v>186</v>
      </c>
      <c r="G382" s="12">
        <f t="shared" si="36"/>
        <v>45178.665972222225</v>
      </c>
      <c r="H382" s="13">
        <f t="shared" ca="1" si="37"/>
        <v>1694275140.0000002</v>
      </c>
      <c r="I382">
        <f t="shared" si="38"/>
        <v>0.35546139359698681</v>
      </c>
      <c r="J382">
        <f t="shared" si="39"/>
        <v>0.68873069679849341</v>
      </c>
      <c r="L382" s="34" t="s">
        <v>104</v>
      </c>
      <c r="M382" s="35" t="s">
        <v>106</v>
      </c>
      <c r="N382" s="35">
        <v>2.4500000000000002</v>
      </c>
      <c r="O382" s="35">
        <v>1.61</v>
      </c>
      <c r="Q382" s="12">
        <f t="shared" si="34"/>
        <v>45178.958333333336</v>
      </c>
      <c r="R382" s="13">
        <f t="shared" ca="1" si="35"/>
        <v>1694300400.0000002</v>
      </c>
    </row>
    <row r="383" spans="2:18" x14ac:dyDescent="0.25">
      <c r="B383" s="34" t="s">
        <v>73</v>
      </c>
      <c r="C383" s="35" t="s">
        <v>67</v>
      </c>
      <c r="D383" s="35">
        <v>1.44</v>
      </c>
      <c r="E383" s="35">
        <v>2.95</v>
      </c>
      <c r="F383" t="s">
        <v>186</v>
      </c>
      <c r="G383" s="12">
        <f t="shared" si="36"/>
        <v>45178.665972222225</v>
      </c>
      <c r="H383" s="13">
        <f t="shared" ca="1" si="37"/>
        <v>1694275140.0000002</v>
      </c>
      <c r="I383">
        <f t="shared" si="38"/>
        <v>0.35546139359698681</v>
      </c>
      <c r="J383">
        <f t="shared" si="39"/>
        <v>0.68873069679849341</v>
      </c>
      <c r="L383" s="32" t="s">
        <v>104</v>
      </c>
      <c r="M383" s="33" t="s">
        <v>106</v>
      </c>
      <c r="N383" s="33">
        <v>2.4500000000000002</v>
      </c>
      <c r="O383" s="33">
        <v>1.61</v>
      </c>
      <c r="Q383" s="12">
        <f t="shared" si="34"/>
        <v>45178.958333333336</v>
      </c>
      <c r="R383" s="13">
        <f t="shared" ca="1" si="35"/>
        <v>1694300400.0000002</v>
      </c>
    </row>
    <row r="384" spans="2:18" x14ac:dyDescent="0.25">
      <c r="B384" s="32" t="s">
        <v>73</v>
      </c>
      <c r="C384" s="33" t="s">
        <v>67</v>
      </c>
      <c r="D384" s="33">
        <v>1.43</v>
      </c>
      <c r="E384" s="33">
        <v>2.8</v>
      </c>
      <c r="F384" t="s">
        <v>186</v>
      </c>
      <c r="G384" s="12">
        <f t="shared" si="36"/>
        <v>45178.665972222225</v>
      </c>
      <c r="H384" s="13">
        <f t="shared" ca="1" si="37"/>
        <v>1694275140.0000002</v>
      </c>
      <c r="I384">
        <f t="shared" si="38"/>
        <v>0.34215784215784223</v>
      </c>
      <c r="J384">
        <f t="shared" si="39"/>
        <v>0.6820789210789211</v>
      </c>
      <c r="L384" s="32" t="s">
        <v>104</v>
      </c>
      <c r="M384" s="33" t="s">
        <v>106</v>
      </c>
      <c r="N384" s="33">
        <v>2.35</v>
      </c>
      <c r="O384" s="33">
        <v>1.62</v>
      </c>
      <c r="Q384" s="12">
        <f t="shared" si="34"/>
        <v>45178.958333333336</v>
      </c>
      <c r="R384" s="13">
        <f t="shared" ca="1" si="35"/>
        <v>1694300400.0000002</v>
      </c>
    </row>
    <row r="385" spans="2:18" x14ac:dyDescent="0.25">
      <c r="B385" s="34" t="s">
        <v>73</v>
      </c>
      <c r="C385" s="35" t="s">
        <v>67</v>
      </c>
      <c r="D385" s="35">
        <v>1.43</v>
      </c>
      <c r="E385" s="35">
        <v>2.8</v>
      </c>
      <c r="F385" t="s">
        <v>186</v>
      </c>
      <c r="G385" s="12">
        <f t="shared" si="36"/>
        <v>45178.665972222225</v>
      </c>
      <c r="H385" s="13">
        <f t="shared" ca="1" si="37"/>
        <v>1694275140.0000002</v>
      </c>
      <c r="I385">
        <f t="shared" si="38"/>
        <v>0.34215784215784223</v>
      </c>
      <c r="J385">
        <f t="shared" si="39"/>
        <v>0.6820789210789211</v>
      </c>
      <c r="L385" s="32" t="s">
        <v>107</v>
      </c>
      <c r="M385" s="33" t="s">
        <v>106</v>
      </c>
      <c r="N385" s="33">
        <v>1.67</v>
      </c>
      <c r="O385" s="33">
        <v>2.23</v>
      </c>
      <c r="Q385" s="12">
        <f t="shared" si="34"/>
        <v>45178.958333333336</v>
      </c>
      <c r="R385" s="13">
        <f t="shared" ca="1" si="35"/>
        <v>1694300400.0000002</v>
      </c>
    </row>
    <row r="386" spans="2:18" x14ac:dyDescent="0.25">
      <c r="B386" s="32" t="s">
        <v>73</v>
      </c>
      <c r="C386" s="33" t="s">
        <v>67</v>
      </c>
      <c r="D386" s="33">
        <v>1.45</v>
      </c>
      <c r="E386" s="33">
        <v>2.8</v>
      </c>
      <c r="F386" t="s">
        <v>186</v>
      </c>
      <c r="G386" s="12">
        <f t="shared" si="36"/>
        <v>45178.665972222225</v>
      </c>
      <c r="H386" s="13">
        <f t="shared" ca="1" si="37"/>
        <v>1694275140.0000002</v>
      </c>
      <c r="I386">
        <f t="shared" si="38"/>
        <v>0.332512315270936</v>
      </c>
      <c r="J386">
        <f t="shared" si="39"/>
        <v>0.67725615763546798</v>
      </c>
      <c r="L386" s="34" t="s">
        <v>107</v>
      </c>
      <c r="M386" s="35" t="s">
        <v>106</v>
      </c>
      <c r="N386" s="35">
        <v>1.67</v>
      </c>
      <c r="O386" s="35">
        <v>2.23</v>
      </c>
      <c r="Q386" s="12">
        <f t="shared" si="34"/>
        <v>45178.958333333336</v>
      </c>
      <c r="R386" s="13">
        <f t="shared" ca="1" si="35"/>
        <v>1694300400.0000002</v>
      </c>
    </row>
    <row r="387" spans="2:18" x14ac:dyDescent="0.25">
      <c r="B387" s="34" t="s">
        <v>74</v>
      </c>
      <c r="C387" s="35" t="s">
        <v>75</v>
      </c>
      <c r="D387" s="35">
        <v>1.55</v>
      </c>
      <c r="E387" s="35">
        <v>2.5</v>
      </c>
      <c r="F387" t="s">
        <v>186</v>
      </c>
      <c r="G387" s="12">
        <f t="shared" si="36"/>
        <v>45178.811805555553</v>
      </c>
      <c r="H387" s="13">
        <f t="shared" ca="1" si="37"/>
        <v>1694287739.9999998</v>
      </c>
      <c r="I387">
        <f t="shared" si="38"/>
        <v>0.24516129032258061</v>
      </c>
      <c r="J387">
        <f t="shared" si="39"/>
        <v>0.63358064516129031</v>
      </c>
      <c r="L387" s="32" t="s">
        <v>107</v>
      </c>
      <c r="M387" s="33" t="s">
        <v>106</v>
      </c>
      <c r="N387" s="33">
        <v>1.69</v>
      </c>
      <c r="O387" s="33">
        <v>2.25</v>
      </c>
      <c r="Q387" s="12">
        <f t="shared" si="34"/>
        <v>45178.958333333336</v>
      </c>
      <c r="R387" s="13">
        <f t="shared" ca="1" si="35"/>
        <v>1694300400.0000002</v>
      </c>
    </row>
    <row r="388" spans="2:18" x14ac:dyDescent="0.25">
      <c r="B388" s="32" t="s">
        <v>74</v>
      </c>
      <c r="C388" s="33" t="s">
        <v>75</v>
      </c>
      <c r="D388" s="33">
        <v>1.56</v>
      </c>
      <c r="E388" s="33">
        <v>2.4300000000000002</v>
      </c>
      <c r="F388" t="s">
        <v>186</v>
      </c>
      <c r="G388" s="12">
        <f t="shared" si="36"/>
        <v>45178.811805555553</v>
      </c>
      <c r="H388" s="13">
        <f t="shared" ca="1" si="37"/>
        <v>1694287739.9999998</v>
      </c>
      <c r="I388">
        <f t="shared" si="38"/>
        <v>0.22950300728078504</v>
      </c>
      <c r="J388">
        <f t="shared" si="39"/>
        <v>0.62575150364039256</v>
      </c>
      <c r="L388" s="32" t="s">
        <v>107</v>
      </c>
      <c r="M388" s="33" t="s">
        <v>106</v>
      </c>
      <c r="N388" s="33">
        <v>1.66</v>
      </c>
      <c r="O388" s="33">
        <v>2.2599999999999998</v>
      </c>
      <c r="Q388" s="12">
        <f t="shared" si="34"/>
        <v>45178.958333333336</v>
      </c>
      <c r="R388" s="13">
        <f t="shared" ca="1" si="35"/>
        <v>1694300400.0000002</v>
      </c>
    </row>
    <row r="389" spans="2:18" x14ac:dyDescent="0.25">
      <c r="B389" s="34" t="s">
        <v>74</v>
      </c>
      <c r="C389" s="35" t="s">
        <v>75</v>
      </c>
      <c r="D389" s="35">
        <v>1.56</v>
      </c>
      <c r="E389" s="35">
        <v>2.4300000000000002</v>
      </c>
      <c r="F389" t="s">
        <v>186</v>
      </c>
      <c r="G389" s="12">
        <f t="shared" si="36"/>
        <v>45178.811805555553</v>
      </c>
      <c r="H389" s="13">
        <f t="shared" ca="1" si="37"/>
        <v>1694287739.9999998</v>
      </c>
      <c r="I389">
        <f t="shared" si="38"/>
        <v>0.22950300728078504</v>
      </c>
      <c r="J389">
        <f t="shared" si="39"/>
        <v>0.62575150364039256</v>
      </c>
      <c r="L389" s="32" t="s">
        <v>107</v>
      </c>
      <c r="M389" s="33" t="s">
        <v>106</v>
      </c>
      <c r="N389" s="33">
        <v>1.62</v>
      </c>
      <c r="O389" s="33">
        <v>2.2999999999999998</v>
      </c>
      <c r="Q389" s="12">
        <f t="shared" ref="Q389:Q452" si="40">DATEVALUE(MID(M389,1,10))+TIMEVALUE(MID(M389,12,8))</f>
        <v>45178.958333333336</v>
      </c>
      <c r="R389" s="13">
        <f t="shared" ref="R389:R452" ca="1" si="41">IF(Q389&gt;TODAY(),86400*(Q389-25569),0)</f>
        <v>1694300400.0000002</v>
      </c>
    </row>
    <row r="390" spans="2:18" x14ac:dyDescent="0.25">
      <c r="B390" s="32" t="s">
        <v>74</v>
      </c>
      <c r="C390" s="33" t="s">
        <v>75</v>
      </c>
      <c r="D390" s="33">
        <v>1.56</v>
      </c>
      <c r="E390" s="33">
        <v>2.5499999999999998</v>
      </c>
      <c r="F390" t="s">
        <v>186</v>
      </c>
      <c r="G390" s="12">
        <f t="shared" si="36"/>
        <v>45178.811805555553</v>
      </c>
      <c r="H390" s="13">
        <f t="shared" ca="1" si="37"/>
        <v>1694287739.9999998</v>
      </c>
      <c r="I390">
        <f t="shared" si="38"/>
        <v>0.24886877828054288</v>
      </c>
      <c r="J390">
        <f t="shared" si="39"/>
        <v>0.63543438914027139</v>
      </c>
      <c r="L390" s="32" t="s">
        <v>107</v>
      </c>
      <c r="M390" s="33" t="s">
        <v>106</v>
      </c>
      <c r="N390" s="33">
        <v>1.65</v>
      </c>
      <c r="O390" s="33">
        <v>2.2999999999999998</v>
      </c>
      <c r="Q390" s="12">
        <f t="shared" si="40"/>
        <v>45178.958333333336</v>
      </c>
      <c r="R390" s="13">
        <f t="shared" ca="1" si="41"/>
        <v>1694300400.0000002</v>
      </c>
    </row>
    <row r="391" spans="2:18" x14ac:dyDescent="0.25">
      <c r="B391" s="34" t="s">
        <v>74</v>
      </c>
      <c r="C391" s="35" t="s">
        <v>75</v>
      </c>
      <c r="D391" s="35">
        <v>1.54</v>
      </c>
      <c r="E391" s="35">
        <v>2.54</v>
      </c>
      <c r="F391" t="s">
        <v>186</v>
      </c>
      <c r="G391" s="12">
        <f t="shared" si="36"/>
        <v>45178.811805555553</v>
      </c>
      <c r="H391" s="13">
        <f t="shared" ca="1" si="37"/>
        <v>1694287739.9999998</v>
      </c>
      <c r="I391">
        <f t="shared" si="38"/>
        <v>0.25564986194907457</v>
      </c>
      <c r="J391">
        <f t="shared" si="39"/>
        <v>0.6388249309745373</v>
      </c>
      <c r="L391" s="34" t="s">
        <v>107</v>
      </c>
      <c r="M391" s="35" t="s">
        <v>106</v>
      </c>
      <c r="N391" s="35">
        <v>1.65</v>
      </c>
      <c r="O391" s="35">
        <v>2.2999999999999998</v>
      </c>
      <c r="Q391" s="12">
        <f t="shared" si="40"/>
        <v>45178.958333333336</v>
      </c>
      <c r="R391" s="13">
        <f t="shared" ca="1" si="41"/>
        <v>1694300400.0000002</v>
      </c>
    </row>
    <row r="392" spans="2:18" x14ac:dyDescent="0.25">
      <c r="B392" s="32" t="s">
        <v>74</v>
      </c>
      <c r="C392" s="33" t="s">
        <v>75</v>
      </c>
      <c r="D392" s="33">
        <v>1.53</v>
      </c>
      <c r="E392" s="33">
        <v>2.58</v>
      </c>
      <c r="F392" t="s">
        <v>186</v>
      </c>
      <c r="G392" s="12">
        <f t="shared" si="36"/>
        <v>45178.811805555553</v>
      </c>
      <c r="H392" s="13">
        <f t="shared" ca="1" si="37"/>
        <v>1694287739.9999998</v>
      </c>
      <c r="I392">
        <f t="shared" si="38"/>
        <v>0.26599787201702391</v>
      </c>
      <c r="J392">
        <f t="shared" si="39"/>
        <v>0.64399893600851199</v>
      </c>
      <c r="L392" s="32" t="s">
        <v>107</v>
      </c>
      <c r="M392" s="33" t="s">
        <v>106</v>
      </c>
      <c r="N392" s="33">
        <v>1.67</v>
      </c>
      <c r="O392" s="33">
        <v>2.2999999999999998</v>
      </c>
      <c r="Q392" s="12">
        <f t="shared" si="40"/>
        <v>45178.958333333336</v>
      </c>
      <c r="R392" s="13">
        <f t="shared" ca="1" si="41"/>
        <v>1694300400.0000002</v>
      </c>
    </row>
    <row r="393" spans="2:18" x14ac:dyDescent="0.25">
      <c r="B393" s="34" t="s">
        <v>74</v>
      </c>
      <c r="C393" s="35" t="s">
        <v>75</v>
      </c>
      <c r="D393" s="35">
        <v>1.56</v>
      </c>
      <c r="E393" s="35">
        <v>2.5</v>
      </c>
      <c r="F393" t="s">
        <v>186</v>
      </c>
      <c r="G393" s="12">
        <f t="shared" si="36"/>
        <v>45178.811805555553</v>
      </c>
      <c r="H393" s="13">
        <f t="shared" ca="1" si="37"/>
        <v>1694287739.9999998</v>
      </c>
      <c r="I393">
        <f t="shared" si="38"/>
        <v>0.24102564102564095</v>
      </c>
      <c r="J393">
        <f t="shared" si="39"/>
        <v>0.63151282051282043</v>
      </c>
      <c r="L393" s="34" t="s">
        <v>107</v>
      </c>
      <c r="M393" s="35" t="s">
        <v>106</v>
      </c>
      <c r="N393" s="35">
        <v>1.62</v>
      </c>
      <c r="O393" s="35">
        <v>2.35</v>
      </c>
      <c r="Q393" s="12">
        <f t="shared" si="40"/>
        <v>45178.958333333336</v>
      </c>
      <c r="R393" s="13">
        <f t="shared" ca="1" si="41"/>
        <v>1694300400.0000002</v>
      </c>
    </row>
    <row r="394" spans="2:18" x14ac:dyDescent="0.25">
      <c r="B394" s="32" t="s">
        <v>74</v>
      </c>
      <c r="C394" s="33" t="s">
        <v>75</v>
      </c>
      <c r="D394" s="33">
        <v>1.54</v>
      </c>
      <c r="E394" s="33">
        <v>2.5</v>
      </c>
      <c r="F394" t="s">
        <v>186</v>
      </c>
      <c r="G394" s="12">
        <f t="shared" si="36"/>
        <v>45178.811805555553</v>
      </c>
      <c r="H394" s="13">
        <f t="shared" ca="1" si="37"/>
        <v>1694287739.9999998</v>
      </c>
      <c r="I394">
        <f t="shared" si="38"/>
        <v>0.24935064935064932</v>
      </c>
      <c r="J394">
        <f t="shared" si="39"/>
        <v>0.63567532467532462</v>
      </c>
      <c r="L394" s="34" t="s">
        <v>107</v>
      </c>
      <c r="M394" s="35" t="s">
        <v>106</v>
      </c>
      <c r="N394" s="35">
        <v>1.64</v>
      </c>
      <c r="O394" s="35">
        <v>2.35</v>
      </c>
      <c r="Q394" s="12">
        <f t="shared" si="40"/>
        <v>45178.958333333336</v>
      </c>
      <c r="R394" s="13">
        <f t="shared" ca="1" si="41"/>
        <v>1694300400.0000002</v>
      </c>
    </row>
    <row r="395" spans="2:18" x14ac:dyDescent="0.25">
      <c r="B395" s="34" t="s">
        <v>74</v>
      </c>
      <c r="C395" s="35" t="s">
        <v>75</v>
      </c>
      <c r="D395" s="35">
        <v>1.53</v>
      </c>
      <c r="E395" s="35">
        <v>2.63</v>
      </c>
      <c r="F395" t="s">
        <v>186</v>
      </c>
      <c r="G395" s="12">
        <f t="shared" si="36"/>
        <v>45178.811805555553</v>
      </c>
      <c r="H395" s="13">
        <f t="shared" ca="1" si="37"/>
        <v>1694287739.9999998</v>
      </c>
      <c r="I395">
        <f t="shared" si="38"/>
        <v>0.27336663435970077</v>
      </c>
      <c r="J395">
        <f t="shared" si="39"/>
        <v>0.64768331717985039</v>
      </c>
      <c r="L395" s="32" t="s">
        <v>107</v>
      </c>
      <c r="M395" s="33" t="s">
        <v>106</v>
      </c>
      <c r="N395" s="33">
        <v>1.65</v>
      </c>
      <c r="O395" s="33">
        <v>2.35</v>
      </c>
      <c r="Q395" s="12">
        <f t="shared" si="40"/>
        <v>45178.958333333336</v>
      </c>
      <c r="R395" s="13">
        <f t="shared" ca="1" si="41"/>
        <v>1694300400.0000002</v>
      </c>
    </row>
    <row r="396" spans="2:18" x14ac:dyDescent="0.25">
      <c r="B396" s="32" t="s">
        <v>74</v>
      </c>
      <c r="C396" s="33" t="s">
        <v>75</v>
      </c>
      <c r="D396" s="33">
        <v>1.56</v>
      </c>
      <c r="E396" s="33">
        <v>2.6</v>
      </c>
      <c r="F396" t="s">
        <v>186</v>
      </c>
      <c r="G396" s="12">
        <f t="shared" si="36"/>
        <v>45178.811805555553</v>
      </c>
      <c r="H396" s="13">
        <f t="shared" ca="1" si="37"/>
        <v>1694287739.9999998</v>
      </c>
      <c r="I396">
        <f t="shared" si="38"/>
        <v>0.25641025641025639</v>
      </c>
      <c r="J396">
        <f t="shared" si="39"/>
        <v>0.6392051282051282</v>
      </c>
      <c r="L396" s="34" t="s">
        <v>107</v>
      </c>
      <c r="M396" s="35" t="s">
        <v>106</v>
      </c>
      <c r="N396" s="35">
        <v>1.59</v>
      </c>
      <c r="O396" s="35">
        <v>2.38</v>
      </c>
      <c r="Q396" s="12">
        <f t="shared" si="40"/>
        <v>45178.958333333336</v>
      </c>
      <c r="R396" s="13">
        <f t="shared" ca="1" si="41"/>
        <v>1694300400.0000002</v>
      </c>
    </row>
    <row r="397" spans="2:18" x14ac:dyDescent="0.25">
      <c r="B397" s="34" t="s">
        <v>74</v>
      </c>
      <c r="C397" s="35" t="s">
        <v>75</v>
      </c>
      <c r="D397" s="35">
        <v>1.56</v>
      </c>
      <c r="E397" s="35">
        <v>2.6</v>
      </c>
      <c r="F397" t="s">
        <v>186</v>
      </c>
      <c r="G397" s="12">
        <f t="shared" si="36"/>
        <v>45178.811805555553</v>
      </c>
      <c r="H397" s="13">
        <f t="shared" ca="1" si="37"/>
        <v>1694287739.9999998</v>
      </c>
      <c r="I397">
        <f t="shared" si="38"/>
        <v>0.25641025641025639</v>
      </c>
      <c r="J397">
        <f t="shared" si="39"/>
        <v>0.6392051282051282</v>
      </c>
      <c r="L397" s="34" t="s">
        <v>107</v>
      </c>
      <c r="M397" s="35" t="s">
        <v>106</v>
      </c>
      <c r="N397" s="35">
        <v>1.61</v>
      </c>
      <c r="O397" s="35">
        <v>2.4</v>
      </c>
      <c r="Q397" s="12">
        <f t="shared" si="40"/>
        <v>45178.958333333336</v>
      </c>
      <c r="R397" s="13">
        <f t="shared" ca="1" si="41"/>
        <v>1694300400.0000002</v>
      </c>
    </row>
    <row r="398" spans="2:18" x14ac:dyDescent="0.25">
      <c r="B398" s="32" t="s">
        <v>74</v>
      </c>
      <c r="C398" s="33" t="s">
        <v>75</v>
      </c>
      <c r="D398" s="33">
        <v>1.54</v>
      </c>
      <c r="E398" s="33">
        <v>2.5499999999999998</v>
      </c>
      <c r="F398" t="s">
        <v>186</v>
      </c>
      <c r="G398" s="12">
        <f t="shared" si="36"/>
        <v>45178.811805555553</v>
      </c>
      <c r="H398" s="13">
        <f t="shared" ca="1" si="37"/>
        <v>1694287739.9999998</v>
      </c>
      <c r="I398">
        <f t="shared" si="38"/>
        <v>0.25719378660555126</v>
      </c>
      <c r="J398">
        <f t="shared" si="39"/>
        <v>0.63959689330277558</v>
      </c>
      <c r="L398" s="32" t="s">
        <v>103</v>
      </c>
      <c r="M398" s="33" t="s">
        <v>106</v>
      </c>
      <c r="N398" s="33">
        <v>1.44</v>
      </c>
      <c r="O398" s="33">
        <v>2.81</v>
      </c>
      <c r="Q398" s="12">
        <f t="shared" si="40"/>
        <v>45178.958333333336</v>
      </c>
      <c r="R398" s="13">
        <f t="shared" ca="1" si="41"/>
        <v>1694300400.0000002</v>
      </c>
    </row>
    <row r="399" spans="2:18" x14ac:dyDescent="0.25">
      <c r="B399" s="34" t="s">
        <v>74</v>
      </c>
      <c r="C399" s="35" t="s">
        <v>75</v>
      </c>
      <c r="D399" s="35">
        <v>1.56</v>
      </c>
      <c r="E399" s="35">
        <v>2.5</v>
      </c>
      <c r="F399" t="s">
        <v>186</v>
      </c>
      <c r="G399" s="12">
        <f t="shared" si="36"/>
        <v>45178.811805555553</v>
      </c>
      <c r="H399" s="13">
        <f t="shared" ca="1" si="37"/>
        <v>1694287739.9999998</v>
      </c>
      <c r="I399">
        <f t="shared" si="38"/>
        <v>0.24102564102564095</v>
      </c>
      <c r="J399">
        <f t="shared" si="39"/>
        <v>0.63151282051282043</v>
      </c>
      <c r="L399" s="34" t="s">
        <v>103</v>
      </c>
      <c r="M399" s="35" t="s">
        <v>106</v>
      </c>
      <c r="N399" s="35">
        <v>1.43</v>
      </c>
      <c r="O399" s="35">
        <v>2.85</v>
      </c>
      <c r="Q399" s="12">
        <f t="shared" si="40"/>
        <v>45178.958333333336</v>
      </c>
      <c r="R399" s="13">
        <f t="shared" ca="1" si="41"/>
        <v>1694300400.0000002</v>
      </c>
    </row>
    <row r="400" spans="2:18" x14ac:dyDescent="0.25">
      <c r="B400" s="32" t="s">
        <v>74</v>
      </c>
      <c r="C400" s="33" t="s">
        <v>75</v>
      </c>
      <c r="D400" s="33">
        <v>1.52</v>
      </c>
      <c r="E400" s="33">
        <v>2.5</v>
      </c>
      <c r="F400" t="s">
        <v>186</v>
      </c>
      <c r="G400" s="12">
        <f t="shared" si="36"/>
        <v>45178.811805555553</v>
      </c>
      <c r="H400" s="13">
        <f t="shared" ca="1" si="37"/>
        <v>1694287739.9999998</v>
      </c>
      <c r="I400">
        <f t="shared" si="38"/>
        <v>0.25789473684210529</v>
      </c>
      <c r="J400">
        <f t="shared" si="39"/>
        <v>0.6399473684210526</v>
      </c>
      <c r="L400" s="32" t="s">
        <v>103</v>
      </c>
      <c r="M400" s="33" t="s">
        <v>106</v>
      </c>
      <c r="N400" s="33">
        <v>1.43</v>
      </c>
      <c r="O400" s="33">
        <v>2.85</v>
      </c>
      <c r="Q400" s="12">
        <f t="shared" si="40"/>
        <v>45178.958333333336</v>
      </c>
      <c r="R400" s="13">
        <f t="shared" ca="1" si="41"/>
        <v>1694300400.0000002</v>
      </c>
    </row>
    <row r="401" spans="2:18" x14ac:dyDescent="0.25">
      <c r="B401" s="34" t="s">
        <v>76</v>
      </c>
      <c r="C401" s="35" t="s">
        <v>75</v>
      </c>
      <c r="D401" s="35">
        <v>1.01</v>
      </c>
      <c r="E401" s="35">
        <v>21</v>
      </c>
      <c r="F401" t="s">
        <v>186</v>
      </c>
      <c r="G401" s="12">
        <f t="shared" si="36"/>
        <v>45178.811805555553</v>
      </c>
      <c r="H401" s="13">
        <f t="shared" ca="1" si="37"/>
        <v>1694287739.9999998</v>
      </c>
      <c r="I401">
        <f t="shared" si="38"/>
        <v>0.94247996228194242</v>
      </c>
      <c r="J401">
        <f t="shared" si="39"/>
        <v>0.98223998114097122</v>
      </c>
      <c r="L401" s="32" t="s">
        <v>103</v>
      </c>
      <c r="M401" s="33" t="s">
        <v>106</v>
      </c>
      <c r="N401" s="33">
        <v>1.43</v>
      </c>
      <c r="O401" s="33">
        <v>2.9</v>
      </c>
      <c r="Q401" s="12">
        <f t="shared" si="40"/>
        <v>45178.958333333336</v>
      </c>
      <c r="R401" s="13">
        <f t="shared" ca="1" si="41"/>
        <v>1694300400.0000002</v>
      </c>
    </row>
    <row r="402" spans="2:18" x14ac:dyDescent="0.25">
      <c r="B402" s="32" t="s">
        <v>76</v>
      </c>
      <c r="C402" s="33" t="s">
        <v>75</v>
      </c>
      <c r="D402" s="33">
        <v>1</v>
      </c>
      <c r="E402" s="33">
        <v>41</v>
      </c>
      <c r="F402" t="s">
        <v>186</v>
      </c>
      <c r="G402" s="12">
        <f t="shared" si="36"/>
        <v>45178.811805555553</v>
      </c>
      <c r="H402" s="13">
        <f t="shared" ca="1" si="37"/>
        <v>1694287739.9999998</v>
      </c>
      <c r="I402">
        <f t="shared" si="38"/>
        <v>0.97560975609756095</v>
      </c>
      <c r="J402">
        <f t="shared" si="39"/>
        <v>0.99880487804878049</v>
      </c>
      <c r="L402" s="34" t="s">
        <v>103</v>
      </c>
      <c r="M402" s="35" t="s">
        <v>106</v>
      </c>
      <c r="N402" s="35">
        <v>1.4</v>
      </c>
      <c r="O402" s="35">
        <v>3</v>
      </c>
      <c r="Q402" s="12">
        <f t="shared" si="40"/>
        <v>45178.958333333336</v>
      </c>
      <c r="R402" s="13">
        <f t="shared" ca="1" si="41"/>
        <v>1694300400.0000002</v>
      </c>
    </row>
    <row r="403" spans="2:18" x14ac:dyDescent="0.25">
      <c r="B403" s="34" t="s">
        <v>77</v>
      </c>
      <c r="C403" s="35" t="s">
        <v>75</v>
      </c>
      <c r="D403" s="35">
        <v>2.62</v>
      </c>
      <c r="E403" s="35">
        <v>1.51</v>
      </c>
      <c r="F403" t="s">
        <v>186</v>
      </c>
      <c r="G403" s="12">
        <f t="shared" si="36"/>
        <v>45178.811805555553</v>
      </c>
      <c r="H403" s="13">
        <f t="shared" ca="1" si="37"/>
        <v>1694287739.9999998</v>
      </c>
      <c r="I403">
        <f t="shared" si="38"/>
        <v>0.28057226631616206</v>
      </c>
      <c r="J403">
        <f t="shared" si="39"/>
        <v>0.65128613315808104</v>
      </c>
      <c r="L403" s="34" t="s">
        <v>103</v>
      </c>
      <c r="M403" s="35" t="s">
        <v>106</v>
      </c>
      <c r="N403" s="35">
        <v>1.41</v>
      </c>
      <c r="O403" s="35">
        <v>3</v>
      </c>
      <c r="Q403" s="12">
        <f t="shared" si="40"/>
        <v>45178.958333333336</v>
      </c>
      <c r="R403" s="13">
        <f t="shared" ca="1" si="41"/>
        <v>1694300400.0000002</v>
      </c>
    </row>
    <row r="404" spans="2:18" x14ac:dyDescent="0.25">
      <c r="B404" s="32" t="s">
        <v>77</v>
      </c>
      <c r="C404" s="33" t="s">
        <v>75</v>
      </c>
      <c r="D404" s="33">
        <v>2.65</v>
      </c>
      <c r="E404" s="33">
        <v>1.51</v>
      </c>
      <c r="F404" t="s">
        <v>186</v>
      </c>
      <c r="G404" s="12">
        <f t="shared" si="36"/>
        <v>45178.811805555553</v>
      </c>
      <c r="H404" s="13">
        <f t="shared" ca="1" si="37"/>
        <v>1694287739.9999998</v>
      </c>
      <c r="I404">
        <f t="shared" si="38"/>
        <v>0.28489316506310136</v>
      </c>
      <c r="J404">
        <f t="shared" si="39"/>
        <v>0.65344658253155075</v>
      </c>
      <c r="L404" s="34" t="s">
        <v>103</v>
      </c>
      <c r="M404" s="35" t="s">
        <v>106</v>
      </c>
      <c r="N404" s="35">
        <v>1.42</v>
      </c>
      <c r="O404" s="35">
        <v>3</v>
      </c>
      <c r="Q404" s="12">
        <f t="shared" si="40"/>
        <v>45178.958333333336</v>
      </c>
      <c r="R404" s="13">
        <f t="shared" ca="1" si="41"/>
        <v>1694300400.0000002</v>
      </c>
    </row>
    <row r="405" spans="2:18" x14ac:dyDescent="0.25">
      <c r="B405" s="34" t="s">
        <v>77</v>
      </c>
      <c r="C405" s="35" t="s">
        <v>75</v>
      </c>
      <c r="D405" s="35">
        <v>2.7</v>
      </c>
      <c r="E405" s="35">
        <v>1.5</v>
      </c>
      <c r="F405" t="s">
        <v>186</v>
      </c>
      <c r="G405" s="12">
        <f t="shared" si="36"/>
        <v>45178.811805555553</v>
      </c>
      <c r="H405" s="13">
        <f t="shared" ca="1" si="37"/>
        <v>1694287739.9999998</v>
      </c>
      <c r="I405">
        <f t="shared" si="38"/>
        <v>0.29629629629629628</v>
      </c>
      <c r="J405">
        <f t="shared" si="39"/>
        <v>0.65914814814814815</v>
      </c>
      <c r="L405" s="32" t="s">
        <v>103</v>
      </c>
      <c r="M405" s="33" t="s">
        <v>106</v>
      </c>
      <c r="N405" s="33">
        <v>1.42</v>
      </c>
      <c r="O405" s="33">
        <v>3</v>
      </c>
      <c r="Q405" s="12">
        <f t="shared" si="40"/>
        <v>45178.958333333336</v>
      </c>
      <c r="R405" s="13">
        <f t="shared" ca="1" si="41"/>
        <v>1694300400.0000002</v>
      </c>
    </row>
    <row r="406" spans="2:18" x14ac:dyDescent="0.25">
      <c r="B406" s="32" t="s">
        <v>77</v>
      </c>
      <c r="C406" s="33" t="s">
        <v>75</v>
      </c>
      <c r="D406" s="33">
        <v>2.7</v>
      </c>
      <c r="E406" s="33">
        <v>1.49</v>
      </c>
      <c r="F406" t="s">
        <v>186</v>
      </c>
      <c r="G406" s="12">
        <f t="shared" si="36"/>
        <v>45178.811805555553</v>
      </c>
      <c r="H406" s="13">
        <f t="shared" ca="1" si="37"/>
        <v>1694287739.9999998</v>
      </c>
      <c r="I406">
        <f t="shared" si="38"/>
        <v>0.30077056922694512</v>
      </c>
      <c r="J406">
        <f t="shared" si="39"/>
        <v>0.66138528461347257</v>
      </c>
      <c r="L406" s="34" t="s">
        <v>103</v>
      </c>
      <c r="M406" s="35" t="s">
        <v>106</v>
      </c>
      <c r="N406" s="35">
        <v>1.4</v>
      </c>
      <c r="O406" s="35">
        <v>3.05</v>
      </c>
      <c r="Q406" s="12">
        <f t="shared" si="40"/>
        <v>45178.958333333336</v>
      </c>
      <c r="R406" s="13">
        <f t="shared" ca="1" si="41"/>
        <v>1694300400.0000002</v>
      </c>
    </row>
    <row r="407" spans="2:18" x14ac:dyDescent="0.25">
      <c r="B407" s="34" t="s">
        <v>77</v>
      </c>
      <c r="C407" s="35" t="s">
        <v>75</v>
      </c>
      <c r="D407" s="35">
        <v>2.62</v>
      </c>
      <c r="E407" s="35">
        <v>1.51</v>
      </c>
      <c r="F407" t="s">
        <v>186</v>
      </c>
      <c r="G407" s="12">
        <f t="shared" si="36"/>
        <v>45178.811805555553</v>
      </c>
      <c r="H407" s="13">
        <f t="shared" ca="1" si="37"/>
        <v>1694287739.9999998</v>
      </c>
      <c r="I407">
        <f t="shared" si="38"/>
        <v>0.28057226631616206</v>
      </c>
      <c r="J407">
        <f t="shared" si="39"/>
        <v>0.65128613315808104</v>
      </c>
      <c r="L407" s="34" t="s">
        <v>103</v>
      </c>
      <c r="M407" s="35" t="s">
        <v>106</v>
      </c>
      <c r="N407" s="35">
        <v>1.4</v>
      </c>
      <c r="O407" s="35">
        <v>3.05</v>
      </c>
      <c r="Q407" s="12">
        <f t="shared" si="40"/>
        <v>45178.958333333336</v>
      </c>
      <c r="R407" s="13">
        <f t="shared" ca="1" si="41"/>
        <v>1694300400.0000002</v>
      </c>
    </row>
    <row r="408" spans="2:18" x14ac:dyDescent="0.25">
      <c r="B408" s="32" t="s">
        <v>77</v>
      </c>
      <c r="C408" s="33" t="s">
        <v>75</v>
      </c>
      <c r="D408" s="33">
        <v>2.5</v>
      </c>
      <c r="E408" s="33">
        <v>1.53</v>
      </c>
      <c r="F408" t="s">
        <v>186</v>
      </c>
      <c r="G408" s="12">
        <f t="shared" si="36"/>
        <v>45178.811805555553</v>
      </c>
      <c r="H408" s="13">
        <f t="shared" ca="1" si="37"/>
        <v>1694287739.9999998</v>
      </c>
      <c r="I408">
        <f t="shared" si="38"/>
        <v>0.25359477124183005</v>
      </c>
      <c r="J408">
        <f t="shared" si="39"/>
        <v>0.63779738562091504</v>
      </c>
      <c r="L408" s="32" t="s">
        <v>103</v>
      </c>
      <c r="M408" s="33" t="s">
        <v>106</v>
      </c>
      <c r="N408" s="33">
        <v>1.4</v>
      </c>
      <c r="O408" s="33">
        <v>3.05</v>
      </c>
      <c r="Q408" s="12">
        <f t="shared" si="40"/>
        <v>45178.958333333336</v>
      </c>
      <c r="R408" s="13">
        <f t="shared" ca="1" si="41"/>
        <v>1694300400.0000002</v>
      </c>
    </row>
    <row r="409" spans="2:18" x14ac:dyDescent="0.25">
      <c r="B409" s="34" t="s">
        <v>77</v>
      </c>
      <c r="C409" s="35" t="s">
        <v>75</v>
      </c>
      <c r="D409" s="35">
        <v>2.5</v>
      </c>
      <c r="E409" s="35">
        <v>1.53</v>
      </c>
      <c r="F409" t="s">
        <v>186</v>
      </c>
      <c r="G409" s="12">
        <f t="shared" si="36"/>
        <v>45178.811805555553</v>
      </c>
      <c r="H409" s="13">
        <f t="shared" ca="1" si="37"/>
        <v>1694287739.9999998</v>
      </c>
      <c r="I409">
        <f t="shared" si="38"/>
        <v>0.25359477124183005</v>
      </c>
      <c r="J409">
        <f t="shared" si="39"/>
        <v>0.63779738562091504</v>
      </c>
      <c r="L409" s="32" t="s">
        <v>103</v>
      </c>
      <c r="M409" s="33" t="s">
        <v>106</v>
      </c>
      <c r="N409" s="33">
        <v>1.38</v>
      </c>
      <c r="O409" s="33">
        <v>3.1</v>
      </c>
      <c r="Q409" s="12">
        <f t="shared" si="40"/>
        <v>45178.958333333336</v>
      </c>
      <c r="R409" s="13">
        <f t="shared" ca="1" si="41"/>
        <v>1694300400.0000002</v>
      </c>
    </row>
    <row r="410" spans="2:18" x14ac:dyDescent="0.25">
      <c r="B410" s="32" t="s">
        <v>77</v>
      </c>
      <c r="C410" s="33" t="s">
        <v>75</v>
      </c>
      <c r="D410" s="33">
        <v>2.63</v>
      </c>
      <c r="E410" s="33">
        <v>1.53</v>
      </c>
      <c r="F410" t="s">
        <v>186</v>
      </c>
      <c r="G410" s="12">
        <f t="shared" si="36"/>
        <v>45178.811805555553</v>
      </c>
      <c r="H410" s="13">
        <f t="shared" ca="1" si="37"/>
        <v>1694287739.9999998</v>
      </c>
      <c r="I410">
        <f t="shared" si="38"/>
        <v>0.27336663435970077</v>
      </c>
      <c r="J410">
        <f t="shared" si="39"/>
        <v>0.64768331717985039</v>
      </c>
      <c r="L410" s="32" t="s">
        <v>103</v>
      </c>
      <c r="M410" s="33" t="s">
        <v>106</v>
      </c>
      <c r="N410" s="33">
        <v>1.4</v>
      </c>
      <c r="O410" s="33">
        <v>3.1</v>
      </c>
      <c r="Q410" s="12">
        <f t="shared" si="40"/>
        <v>45178.958333333336</v>
      </c>
      <c r="R410" s="13">
        <f t="shared" ca="1" si="41"/>
        <v>1694300400.0000002</v>
      </c>
    </row>
    <row r="411" spans="2:18" x14ac:dyDescent="0.25">
      <c r="B411" s="34" t="s">
        <v>77</v>
      </c>
      <c r="C411" s="35" t="s">
        <v>75</v>
      </c>
      <c r="D411" s="35">
        <v>2.65</v>
      </c>
      <c r="E411" s="35">
        <v>1.5</v>
      </c>
      <c r="F411" t="s">
        <v>186</v>
      </c>
      <c r="G411" s="12">
        <f t="shared" si="36"/>
        <v>45178.811805555553</v>
      </c>
      <c r="H411" s="13">
        <f t="shared" ca="1" si="37"/>
        <v>1694287739.9999998</v>
      </c>
      <c r="I411">
        <f t="shared" si="38"/>
        <v>0.28930817610062887</v>
      </c>
      <c r="J411">
        <f t="shared" si="39"/>
        <v>0.65565408805031444</v>
      </c>
      <c r="L411" s="32" t="s">
        <v>101</v>
      </c>
      <c r="M411" s="33" t="s">
        <v>106</v>
      </c>
      <c r="N411" s="33">
        <v>1.36</v>
      </c>
      <c r="O411" s="33">
        <v>3.2</v>
      </c>
      <c r="Q411" s="12">
        <f t="shared" si="40"/>
        <v>45178.958333333336</v>
      </c>
      <c r="R411" s="13">
        <f t="shared" ca="1" si="41"/>
        <v>1694300400.0000002</v>
      </c>
    </row>
    <row r="412" spans="2:18" x14ac:dyDescent="0.25">
      <c r="B412" s="32" t="s">
        <v>77</v>
      </c>
      <c r="C412" s="33" t="s">
        <v>75</v>
      </c>
      <c r="D412" s="33">
        <v>2.7</v>
      </c>
      <c r="E412" s="33">
        <v>1.51</v>
      </c>
      <c r="F412" t="s">
        <v>186</v>
      </c>
      <c r="G412" s="12">
        <f t="shared" si="36"/>
        <v>45178.811805555553</v>
      </c>
      <c r="H412" s="13">
        <f t="shared" ca="1" si="37"/>
        <v>1694287739.9999998</v>
      </c>
      <c r="I412">
        <f t="shared" si="38"/>
        <v>0.29188128525876877</v>
      </c>
      <c r="J412">
        <f t="shared" si="39"/>
        <v>0.65694064262938445</v>
      </c>
      <c r="L412" s="34" t="s">
        <v>101</v>
      </c>
      <c r="M412" s="35" t="s">
        <v>106</v>
      </c>
      <c r="N412" s="35">
        <v>1.36</v>
      </c>
      <c r="O412" s="35">
        <v>3.25</v>
      </c>
      <c r="Q412" s="12">
        <f t="shared" si="40"/>
        <v>45178.958333333336</v>
      </c>
      <c r="R412" s="13">
        <f t="shared" ca="1" si="41"/>
        <v>1694300400.0000002</v>
      </c>
    </row>
    <row r="413" spans="2:18" x14ac:dyDescent="0.25">
      <c r="B413" s="34" t="s">
        <v>77</v>
      </c>
      <c r="C413" s="35" t="s">
        <v>75</v>
      </c>
      <c r="D413" s="35">
        <v>2.7</v>
      </c>
      <c r="E413" s="35">
        <v>1.51</v>
      </c>
      <c r="F413" t="s">
        <v>186</v>
      </c>
      <c r="G413" s="12">
        <f t="shared" si="36"/>
        <v>45178.811805555553</v>
      </c>
      <c r="H413" s="13">
        <f t="shared" ca="1" si="37"/>
        <v>1694287739.9999998</v>
      </c>
      <c r="I413">
        <f t="shared" si="38"/>
        <v>0.29188128525876877</v>
      </c>
      <c r="J413">
        <f t="shared" si="39"/>
        <v>0.65694064262938445</v>
      </c>
      <c r="L413" s="34" t="s">
        <v>101</v>
      </c>
      <c r="M413" s="35" t="s">
        <v>106</v>
      </c>
      <c r="N413" s="35">
        <v>1.36</v>
      </c>
      <c r="O413" s="35">
        <v>3.25</v>
      </c>
      <c r="Q413" s="12">
        <f t="shared" si="40"/>
        <v>45178.958333333336</v>
      </c>
      <c r="R413" s="13">
        <f t="shared" ca="1" si="41"/>
        <v>1694300400.0000002</v>
      </c>
    </row>
    <row r="414" spans="2:18" x14ac:dyDescent="0.25">
      <c r="B414" s="32" t="s">
        <v>77</v>
      </c>
      <c r="C414" s="33" t="s">
        <v>75</v>
      </c>
      <c r="D414" s="33">
        <v>2.64</v>
      </c>
      <c r="E414" s="33">
        <v>1.49</v>
      </c>
      <c r="F414" t="s">
        <v>186</v>
      </c>
      <c r="G414" s="12">
        <f t="shared" si="36"/>
        <v>45178.811805555553</v>
      </c>
      <c r="H414" s="13">
        <f t="shared" ca="1" si="37"/>
        <v>1694287739.9999998</v>
      </c>
      <c r="I414">
        <f t="shared" si="38"/>
        <v>0.29235306080943668</v>
      </c>
      <c r="J414">
        <f t="shared" si="39"/>
        <v>0.65717653040471835</v>
      </c>
      <c r="L414" s="32" t="s">
        <v>101</v>
      </c>
      <c r="M414" s="33" t="s">
        <v>106</v>
      </c>
      <c r="N414" s="33">
        <v>1.35</v>
      </c>
      <c r="O414" s="33">
        <v>3.28</v>
      </c>
      <c r="Q414" s="12">
        <f t="shared" si="40"/>
        <v>45178.958333333336</v>
      </c>
      <c r="R414" s="13">
        <f t="shared" ca="1" si="41"/>
        <v>1694300400.0000002</v>
      </c>
    </row>
    <row r="415" spans="2:18" x14ac:dyDescent="0.25">
      <c r="B415" s="34" t="s">
        <v>77</v>
      </c>
      <c r="C415" s="35" t="s">
        <v>75</v>
      </c>
      <c r="D415" s="35">
        <v>2.6</v>
      </c>
      <c r="E415" s="35">
        <v>1.53</v>
      </c>
      <c r="F415" t="s">
        <v>186</v>
      </c>
      <c r="G415" s="12">
        <f t="shared" si="36"/>
        <v>45178.811805555553</v>
      </c>
      <c r="H415" s="13">
        <f t="shared" ca="1" si="37"/>
        <v>1694287739.9999998</v>
      </c>
      <c r="I415">
        <f t="shared" si="38"/>
        <v>0.26897938662644549</v>
      </c>
      <c r="J415">
        <f t="shared" si="39"/>
        <v>0.64548969331322281</v>
      </c>
      <c r="L415" s="34" t="s">
        <v>101</v>
      </c>
      <c r="M415" s="35" t="s">
        <v>106</v>
      </c>
      <c r="N415" s="35">
        <v>1.35</v>
      </c>
      <c r="O415" s="35">
        <v>3.28</v>
      </c>
      <c r="Q415" s="12">
        <f t="shared" si="40"/>
        <v>45178.958333333336</v>
      </c>
      <c r="R415" s="13">
        <f t="shared" ca="1" si="41"/>
        <v>1694300400.0000002</v>
      </c>
    </row>
    <row r="416" spans="2:18" x14ac:dyDescent="0.25">
      <c r="B416" s="32" t="s">
        <v>77</v>
      </c>
      <c r="C416" s="33" t="s">
        <v>75</v>
      </c>
      <c r="D416" s="33">
        <v>2.6</v>
      </c>
      <c r="E416" s="33">
        <v>1.53</v>
      </c>
      <c r="F416" t="s">
        <v>186</v>
      </c>
      <c r="G416" s="12">
        <f t="shared" si="36"/>
        <v>45178.811805555553</v>
      </c>
      <c r="H416" s="13">
        <f t="shared" ca="1" si="37"/>
        <v>1694287739.9999998</v>
      </c>
      <c r="I416">
        <f t="shared" si="38"/>
        <v>0.26897938662644549</v>
      </c>
      <c r="J416">
        <f t="shared" si="39"/>
        <v>0.64548969331322281</v>
      </c>
      <c r="L416" s="34" t="s">
        <v>101</v>
      </c>
      <c r="M416" s="35" t="s">
        <v>106</v>
      </c>
      <c r="N416" s="35">
        <v>1.34</v>
      </c>
      <c r="O416" s="35">
        <v>3.3</v>
      </c>
      <c r="Q416" s="12">
        <f t="shared" si="40"/>
        <v>45178.958333333336</v>
      </c>
      <c r="R416" s="13">
        <f t="shared" ca="1" si="41"/>
        <v>1694300400.0000002</v>
      </c>
    </row>
    <row r="417" spans="2:18" x14ac:dyDescent="0.25">
      <c r="B417" s="34" t="s">
        <v>77</v>
      </c>
      <c r="C417" s="35" t="s">
        <v>75</v>
      </c>
      <c r="D417" s="35">
        <v>2.6</v>
      </c>
      <c r="E417" s="35">
        <v>1.5</v>
      </c>
      <c r="F417" t="s">
        <v>186</v>
      </c>
      <c r="G417" s="12">
        <f t="shared" si="36"/>
        <v>45178.811805555553</v>
      </c>
      <c r="H417" s="13">
        <f t="shared" ca="1" si="37"/>
        <v>1694287739.9999998</v>
      </c>
      <c r="I417">
        <f t="shared" si="38"/>
        <v>0.28205128205128205</v>
      </c>
      <c r="J417">
        <f t="shared" si="39"/>
        <v>0.65202564102564109</v>
      </c>
      <c r="L417" s="32" t="s">
        <v>101</v>
      </c>
      <c r="M417" s="33" t="s">
        <v>106</v>
      </c>
      <c r="N417" s="33">
        <v>1.34</v>
      </c>
      <c r="O417" s="33">
        <v>3.3</v>
      </c>
      <c r="Q417" s="12">
        <f t="shared" si="40"/>
        <v>45178.958333333336</v>
      </c>
      <c r="R417" s="13">
        <f t="shared" ca="1" si="41"/>
        <v>1694300400.0000002</v>
      </c>
    </row>
    <row r="418" spans="2:18" x14ac:dyDescent="0.25">
      <c r="B418" s="32" t="s">
        <v>78</v>
      </c>
      <c r="C418" s="33" t="s">
        <v>75</v>
      </c>
      <c r="D418" s="33">
        <v>1.32</v>
      </c>
      <c r="E418" s="33">
        <v>3.45</v>
      </c>
      <c r="F418" t="s">
        <v>186</v>
      </c>
      <c r="G418" s="12">
        <f t="shared" si="36"/>
        <v>45178.811805555553</v>
      </c>
      <c r="H418" s="13">
        <f t="shared" ca="1" si="37"/>
        <v>1694287739.9999998</v>
      </c>
      <c r="I418">
        <f t="shared" si="38"/>
        <v>0.46772068511198944</v>
      </c>
      <c r="J418">
        <f t="shared" si="39"/>
        <v>0.74486034255599476</v>
      </c>
      <c r="L418" s="32" t="s">
        <v>101</v>
      </c>
      <c r="M418" s="33" t="s">
        <v>106</v>
      </c>
      <c r="N418" s="33">
        <v>1.36</v>
      </c>
      <c r="O418" s="33">
        <v>3.3</v>
      </c>
      <c r="Q418" s="12">
        <f t="shared" si="40"/>
        <v>45178.958333333336</v>
      </c>
      <c r="R418" s="13">
        <f t="shared" ca="1" si="41"/>
        <v>1694300400.0000002</v>
      </c>
    </row>
    <row r="419" spans="2:18" x14ac:dyDescent="0.25">
      <c r="B419" s="34" t="s">
        <v>78</v>
      </c>
      <c r="C419" s="35" t="s">
        <v>75</v>
      </c>
      <c r="D419" s="35">
        <v>1.34</v>
      </c>
      <c r="E419" s="35">
        <v>3.4</v>
      </c>
      <c r="F419" t="s">
        <v>186</v>
      </c>
      <c r="G419" s="12">
        <f t="shared" si="36"/>
        <v>45178.811805555553</v>
      </c>
      <c r="H419" s="13">
        <f t="shared" ca="1" si="37"/>
        <v>1694287739.9999998</v>
      </c>
      <c r="I419">
        <f t="shared" si="38"/>
        <v>0.4521510096575943</v>
      </c>
      <c r="J419">
        <f t="shared" si="39"/>
        <v>0.73707550482879713</v>
      </c>
      <c r="L419" s="34" t="s">
        <v>101</v>
      </c>
      <c r="M419" s="35" t="s">
        <v>106</v>
      </c>
      <c r="N419" s="35">
        <v>1.34</v>
      </c>
      <c r="O419" s="35">
        <v>3.35</v>
      </c>
      <c r="Q419" s="12">
        <f t="shared" si="40"/>
        <v>45178.958333333336</v>
      </c>
      <c r="R419" s="13">
        <f t="shared" ca="1" si="41"/>
        <v>1694300400.0000002</v>
      </c>
    </row>
    <row r="420" spans="2:18" x14ac:dyDescent="0.25">
      <c r="B420" s="32" t="s">
        <v>78</v>
      </c>
      <c r="C420" s="33" t="s">
        <v>75</v>
      </c>
      <c r="D420" s="33">
        <v>1.34</v>
      </c>
      <c r="E420" s="33">
        <v>3.35</v>
      </c>
      <c r="F420" t="s">
        <v>186</v>
      </c>
      <c r="G420" s="12">
        <f t="shared" si="36"/>
        <v>45178.811805555553</v>
      </c>
      <c r="H420" s="13">
        <f t="shared" ca="1" si="37"/>
        <v>1694287739.9999998</v>
      </c>
      <c r="I420">
        <f t="shared" si="38"/>
        <v>0.44776119402985071</v>
      </c>
      <c r="J420">
        <f t="shared" si="39"/>
        <v>0.73488059701492536</v>
      </c>
      <c r="L420" s="32" t="s">
        <v>101</v>
      </c>
      <c r="M420" s="33" t="s">
        <v>106</v>
      </c>
      <c r="N420" s="33">
        <v>1.34</v>
      </c>
      <c r="O420" s="33">
        <v>3.35</v>
      </c>
      <c r="Q420" s="12">
        <f t="shared" si="40"/>
        <v>45178.958333333336</v>
      </c>
      <c r="R420" s="13">
        <f t="shared" ca="1" si="41"/>
        <v>1694300400.0000002</v>
      </c>
    </row>
    <row r="421" spans="2:18" x14ac:dyDescent="0.25">
      <c r="B421" s="34" t="s">
        <v>78</v>
      </c>
      <c r="C421" s="35" t="s">
        <v>75</v>
      </c>
      <c r="D421" s="35">
        <v>1.33</v>
      </c>
      <c r="E421" s="35">
        <v>3.4</v>
      </c>
      <c r="F421" t="s">
        <v>186</v>
      </c>
      <c r="G421" s="12">
        <f t="shared" si="36"/>
        <v>45178.811805555553</v>
      </c>
      <c r="H421" s="13">
        <f t="shared" ca="1" si="37"/>
        <v>1694287739.9999998</v>
      </c>
      <c r="I421">
        <f t="shared" si="38"/>
        <v>0.45776205218929672</v>
      </c>
      <c r="J421">
        <f t="shared" si="39"/>
        <v>0.73988102609464834</v>
      </c>
      <c r="L421" s="34" t="s">
        <v>101</v>
      </c>
      <c r="M421" s="35" t="s">
        <v>106</v>
      </c>
      <c r="N421" s="35">
        <v>1.35</v>
      </c>
      <c r="O421" s="35">
        <v>3.35</v>
      </c>
      <c r="Q421" s="12">
        <f t="shared" si="40"/>
        <v>45178.958333333336</v>
      </c>
      <c r="R421" s="13">
        <f t="shared" ca="1" si="41"/>
        <v>1694300400.0000002</v>
      </c>
    </row>
    <row r="422" spans="2:18" x14ac:dyDescent="0.25">
      <c r="B422" s="32" t="s">
        <v>78</v>
      </c>
      <c r="C422" s="33" t="s">
        <v>75</v>
      </c>
      <c r="D422" s="33">
        <v>1.35</v>
      </c>
      <c r="E422" s="33">
        <v>3.25</v>
      </c>
      <c r="F422" t="s">
        <v>186</v>
      </c>
      <c r="G422" s="12">
        <f t="shared" si="36"/>
        <v>45178.811805555553</v>
      </c>
      <c r="H422" s="13">
        <f t="shared" ca="1" si="37"/>
        <v>1694287739.9999998</v>
      </c>
      <c r="I422">
        <f t="shared" si="38"/>
        <v>0.43304843304843299</v>
      </c>
      <c r="J422">
        <f t="shared" si="39"/>
        <v>0.7275242165242165</v>
      </c>
      <c r="L422" s="34" t="s">
        <v>101</v>
      </c>
      <c r="M422" s="35" t="s">
        <v>106</v>
      </c>
      <c r="N422" s="35">
        <v>1.35</v>
      </c>
      <c r="O422" s="35">
        <v>3.4</v>
      </c>
      <c r="Q422" s="12">
        <f t="shared" si="40"/>
        <v>45178.958333333336</v>
      </c>
      <c r="R422" s="13">
        <f t="shared" ca="1" si="41"/>
        <v>1694300400.0000002</v>
      </c>
    </row>
    <row r="423" spans="2:18" x14ac:dyDescent="0.25">
      <c r="B423" s="34" t="s">
        <v>78</v>
      </c>
      <c r="C423" s="35" t="s">
        <v>75</v>
      </c>
      <c r="D423" s="35">
        <v>1.35</v>
      </c>
      <c r="E423" s="35">
        <v>3.25</v>
      </c>
      <c r="F423" t="s">
        <v>186</v>
      </c>
      <c r="G423" s="12">
        <f t="shared" si="36"/>
        <v>45178.811805555553</v>
      </c>
      <c r="H423" s="13">
        <f t="shared" ca="1" si="37"/>
        <v>1694287739.9999998</v>
      </c>
      <c r="I423">
        <f t="shared" si="38"/>
        <v>0.43304843304843299</v>
      </c>
      <c r="J423">
        <f t="shared" si="39"/>
        <v>0.7275242165242165</v>
      </c>
      <c r="K423" s="2">
        <f>1/D423+1/E423</f>
        <v>1.0484330484330484</v>
      </c>
      <c r="L423" s="32" t="s">
        <v>101</v>
      </c>
      <c r="M423" s="33" t="s">
        <v>106</v>
      </c>
      <c r="N423" s="33">
        <v>1.35</v>
      </c>
      <c r="O423" s="33">
        <v>3.4</v>
      </c>
      <c r="Q423" s="12">
        <f t="shared" si="40"/>
        <v>45178.958333333336</v>
      </c>
      <c r="R423" s="13">
        <f t="shared" ca="1" si="41"/>
        <v>1694300400.0000002</v>
      </c>
    </row>
    <row r="424" spans="2:18" x14ac:dyDescent="0.25">
      <c r="B424" s="32" t="s">
        <v>78</v>
      </c>
      <c r="C424" s="33" t="s">
        <v>75</v>
      </c>
      <c r="D424" s="33">
        <v>1.37</v>
      </c>
      <c r="E424" s="33">
        <v>3.14</v>
      </c>
      <c r="F424" t="s">
        <v>186</v>
      </c>
      <c r="G424" s="12">
        <f t="shared" si="36"/>
        <v>45178.811805555553</v>
      </c>
      <c r="H424" s="13">
        <f t="shared" ca="1" si="37"/>
        <v>1694287739.9999998</v>
      </c>
      <c r="I424">
        <f t="shared" si="38"/>
        <v>0.41145566971965225</v>
      </c>
      <c r="J424">
        <f t="shared" si="39"/>
        <v>0.71672783485982616</v>
      </c>
      <c r="K424" s="2">
        <f t="shared" ref="K424:K435" si="42">1/D424+1/E424</f>
        <v>1.0483983448788878</v>
      </c>
      <c r="L424" s="34" t="s">
        <v>110</v>
      </c>
      <c r="M424" s="35" t="s">
        <v>106</v>
      </c>
      <c r="N424" s="35">
        <v>1.29</v>
      </c>
      <c r="O424" s="35">
        <v>3.7</v>
      </c>
      <c r="Q424" s="12">
        <f t="shared" si="40"/>
        <v>45178.958333333336</v>
      </c>
      <c r="R424" s="13">
        <f t="shared" ca="1" si="41"/>
        <v>1694300400.0000002</v>
      </c>
    </row>
    <row r="425" spans="2:18" x14ac:dyDescent="0.25">
      <c r="B425" s="34" t="s">
        <v>78</v>
      </c>
      <c r="C425" s="35" t="s">
        <v>75</v>
      </c>
      <c r="D425" s="35">
        <v>1.33</v>
      </c>
      <c r="E425" s="35">
        <v>3.4</v>
      </c>
      <c r="F425" t="s">
        <v>186</v>
      </c>
      <c r="G425" s="12">
        <f t="shared" si="36"/>
        <v>45178.811805555553</v>
      </c>
      <c r="H425" s="13">
        <f t="shared" ca="1" si="37"/>
        <v>1694287739.9999998</v>
      </c>
      <c r="I425">
        <f t="shared" si="38"/>
        <v>0.45776205218929672</v>
      </c>
      <c r="J425">
        <f t="shared" si="39"/>
        <v>0.73988102609464834</v>
      </c>
      <c r="K425" s="2">
        <f t="shared" si="42"/>
        <v>1.0459973463069439</v>
      </c>
      <c r="L425" s="32" t="s">
        <v>110</v>
      </c>
      <c r="M425" s="33" t="s">
        <v>106</v>
      </c>
      <c r="N425" s="33">
        <v>1.29</v>
      </c>
      <c r="O425" s="33">
        <v>3.7</v>
      </c>
      <c r="Q425" s="12">
        <f t="shared" si="40"/>
        <v>45178.958333333336</v>
      </c>
      <c r="R425" s="13">
        <f t="shared" ca="1" si="41"/>
        <v>1694300400.0000002</v>
      </c>
    </row>
    <row r="426" spans="2:18" x14ac:dyDescent="0.25">
      <c r="B426" s="32" t="s">
        <v>78</v>
      </c>
      <c r="C426" s="33" t="s">
        <v>75</v>
      </c>
      <c r="D426" s="33">
        <v>1.34</v>
      </c>
      <c r="E426" s="33">
        <v>3.45</v>
      </c>
      <c r="F426" t="s">
        <v>186</v>
      </c>
      <c r="G426" s="12">
        <f t="shared" si="36"/>
        <v>45178.811805555553</v>
      </c>
      <c r="H426" s="13">
        <f t="shared" ca="1" si="37"/>
        <v>1694287739.9999998</v>
      </c>
      <c r="I426">
        <f t="shared" si="38"/>
        <v>0.45641358425264972</v>
      </c>
      <c r="J426">
        <f t="shared" si="39"/>
        <v>0.7392067921263249</v>
      </c>
      <c r="K426" s="2">
        <f t="shared" si="42"/>
        <v>1.0361237291801859</v>
      </c>
      <c r="L426" s="32" t="s">
        <v>110</v>
      </c>
      <c r="M426" s="33" t="s">
        <v>106</v>
      </c>
      <c r="N426" s="33">
        <v>1.28</v>
      </c>
      <c r="O426" s="33">
        <v>3.78</v>
      </c>
      <c r="Q426" s="12">
        <f t="shared" si="40"/>
        <v>45178.958333333336</v>
      </c>
      <c r="R426" s="13">
        <f t="shared" ca="1" si="41"/>
        <v>1694300400.0000002</v>
      </c>
    </row>
    <row r="427" spans="2:18" x14ac:dyDescent="0.25">
      <c r="B427" s="34" t="s">
        <v>78</v>
      </c>
      <c r="C427" s="35" t="s">
        <v>75</v>
      </c>
      <c r="D427" s="35">
        <v>1.33</v>
      </c>
      <c r="E427" s="35">
        <v>3.5</v>
      </c>
      <c r="F427" t="s">
        <v>186</v>
      </c>
      <c r="G427" s="12">
        <f t="shared" si="36"/>
        <v>45178.811805555553</v>
      </c>
      <c r="H427" s="13">
        <f t="shared" ca="1" si="37"/>
        <v>1694287739.9999998</v>
      </c>
      <c r="I427">
        <f t="shared" si="38"/>
        <v>0.46616541353383456</v>
      </c>
      <c r="J427">
        <f t="shared" si="39"/>
        <v>0.74408270676691735</v>
      </c>
      <c r="K427" s="2">
        <f t="shared" si="42"/>
        <v>1.0375939849624061</v>
      </c>
      <c r="L427" s="34" t="s">
        <v>110</v>
      </c>
      <c r="M427" s="35" t="s">
        <v>106</v>
      </c>
      <c r="N427" s="35">
        <v>1.26</v>
      </c>
      <c r="O427" s="35">
        <v>3.85</v>
      </c>
      <c r="Q427" s="12">
        <f t="shared" si="40"/>
        <v>45178.958333333336</v>
      </c>
      <c r="R427" s="13">
        <f t="shared" ca="1" si="41"/>
        <v>1694300400.0000002</v>
      </c>
    </row>
    <row r="428" spans="2:18" x14ac:dyDescent="0.25">
      <c r="B428" s="32" t="s">
        <v>78</v>
      </c>
      <c r="C428" s="33" t="s">
        <v>75</v>
      </c>
      <c r="D428" s="33">
        <v>1.33</v>
      </c>
      <c r="E428" s="33">
        <v>3.4</v>
      </c>
      <c r="F428" t="s">
        <v>186</v>
      </c>
      <c r="G428" s="12">
        <f t="shared" si="36"/>
        <v>45178.811805555553</v>
      </c>
      <c r="H428" s="13">
        <f t="shared" ca="1" si="37"/>
        <v>1694287739.9999998</v>
      </c>
      <c r="I428">
        <f t="shared" si="38"/>
        <v>0.45776205218929672</v>
      </c>
      <c r="J428">
        <f t="shared" si="39"/>
        <v>0.73988102609464834</v>
      </c>
      <c r="K428" s="2">
        <f t="shared" si="42"/>
        <v>1.0459973463069439</v>
      </c>
      <c r="L428" s="32" t="s">
        <v>110</v>
      </c>
      <c r="M428" s="33" t="s">
        <v>106</v>
      </c>
      <c r="N428" s="33">
        <v>1.27</v>
      </c>
      <c r="O428" s="33">
        <v>3.85</v>
      </c>
      <c r="Q428" s="12">
        <f t="shared" si="40"/>
        <v>45178.958333333336</v>
      </c>
      <c r="R428" s="13">
        <f t="shared" ca="1" si="41"/>
        <v>1694300400.0000002</v>
      </c>
    </row>
    <row r="429" spans="2:18" x14ac:dyDescent="0.25">
      <c r="B429" s="34" t="s">
        <v>78</v>
      </c>
      <c r="C429" s="35" t="s">
        <v>75</v>
      </c>
      <c r="D429" s="35">
        <v>1.33</v>
      </c>
      <c r="E429" s="35">
        <v>3.4</v>
      </c>
      <c r="F429" t="s">
        <v>186</v>
      </c>
      <c r="G429" s="12">
        <f t="shared" si="36"/>
        <v>45178.811805555553</v>
      </c>
      <c r="H429" s="13">
        <f t="shared" ca="1" si="37"/>
        <v>1694287739.9999998</v>
      </c>
      <c r="I429">
        <f t="shared" si="38"/>
        <v>0.45776205218929672</v>
      </c>
      <c r="J429">
        <f t="shared" si="39"/>
        <v>0.73988102609464834</v>
      </c>
      <c r="K429" s="2">
        <f t="shared" si="42"/>
        <v>1.0459973463069439</v>
      </c>
      <c r="L429" s="32" t="s">
        <v>110</v>
      </c>
      <c r="M429" s="33" t="s">
        <v>106</v>
      </c>
      <c r="N429" s="33">
        <v>1.28</v>
      </c>
      <c r="O429" s="33">
        <v>3.85</v>
      </c>
      <c r="Q429" s="12">
        <f t="shared" si="40"/>
        <v>45178.958333333336</v>
      </c>
      <c r="R429" s="13">
        <f t="shared" ca="1" si="41"/>
        <v>1694300400.0000002</v>
      </c>
    </row>
    <row r="430" spans="2:18" x14ac:dyDescent="0.25">
      <c r="B430" s="32" t="s">
        <v>78</v>
      </c>
      <c r="C430" s="33" t="s">
        <v>75</v>
      </c>
      <c r="D430" s="33">
        <v>1.33</v>
      </c>
      <c r="E430" s="33">
        <v>3.35</v>
      </c>
      <c r="F430" t="s">
        <v>186</v>
      </c>
      <c r="G430" s="12">
        <f t="shared" si="36"/>
        <v>45178.811805555553</v>
      </c>
      <c r="H430" s="13">
        <f t="shared" ca="1" si="37"/>
        <v>1694287739.9999998</v>
      </c>
      <c r="I430">
        <f t="shared" si="38"/>
        <v>0.45337223656155312</v>
      </c>
      <c r="J430">
        <f t="shared" si="39"/>
        <v>0.73768611828077657</v>
      </c>
      <c r="K430" s="2">
        <f t="shared" si="42"/>
        <v>1.0503871619346874</v>
      </c>
      <c r="L430" s="32" t="s">
        <v>110</v>
      </c>
      <c r="M430" s="33" t="s">
        <v>106</v>
      </c>
      <c r="N430" s="33">
        <v>1.27</v>
      </c>
      <c r="O430" s="33">
        <v>3.9</v>
      </c>
      <c r="Q430" s="12">
        <f t="shared" si="40"/>
        <v>45178.958333333336</v>
      </c>
      <c r="R430" s="13">
        <f t="shared" ca="1" si="41"/>
        <v>1694300400.0000002</v>
      </c>
    </row>
    <row r="431" spans="2:18" x14ac:dyDescent="0.25">
      <c r="B431" s="34" t="s">
        <v>79</v>
      </c>
      <c r="C431" s="35" t="s">
        <v>75</v>
      </c>
      <c r="D431" s="35">
        <v>1.03</v>
      </c>
      <c r="E431" s="35">
        <v>13</v>
      </c>
      <c r="F431" t="s">
        <v>186</v>
      </c>
      <c r="G431" s="12">
        <f t="shared" si="36"/>
        <v>45178.811805555553</v>
      </c>
      <c r="H431" s="13">
        <f t="shared" ca="1" si="37"/>
        <v>1694287739.9999998</v>
      </c>
      <c r="I431">
        <f t="shared" si="38"/>
        <v>0.89395070948469013</v>
      </c>
      <c r="J431">
        <f t="shared" si="39"/>
        <v>0.95797535474234508</v>
      </c>
      <c r="K431" s="2">
        <f t="shared" si="42"/>
        <v>1.0477968633308439</v>
      </c>
      <c r="L431" s="34" t="s">
        <v>110</v>
      </c>
      <c r="M431" s="35" t="s">
        <v>106</v>
      </c>
      <c r="N431" s="35">
        <v>1.28</v>
      </c>
      <c r="O431" s="35">
        <v>3.9</v>
      </c>
      <c r="Q431" s="12">
        <f t="shared" si="40"/>
        <v>45178.958333333336</v>
      </c>
      <c r="R431" s="13">
        <f t="shared" ca="1" si="41"/>
        <v>1694300400.0000002</v>
      </c>
    </row>
    <row r="432" spans="2:18" x14ac:dyDescent="0.25">
      <c r="B432" s="32" t="s">
        <v>79</v>
      </c>
      <c r="C432" s="33" t="s">
        <v>75</v>
      </c>
      <c r="D432" s="33">
        <v>1.05</v>
      </c>
      <c r="E432" s="33">
        <v>10.5</v>
      </c>
      <c r="F432" t="s">
        <v>186</v>
      </c>
      <c r="G432" s="12">
        <f t="shared" ref="G432:G495" si="43">DATEVALUE(MID(C432,1,10))+TIMEVALUE(MID(C432,12,8))</f>
        <v>45178.811805555553</v>
      </c>
      <c r="H432" s="13">
        <f t="shared" ref="H432:H495" ca="1" si="44">IF(F432&gt;TODAY(),86400*(G432-25569),100)</f>
        <v>1694287739.9999998</v>
      </c>
      <c r="I432">
        <f t="shared" ref="I432:I495" si="45">ABS(1/D432-1/E432)</f>
        <v>0.8571428571428571</v>
      </c>
      <c r="J432">
        <f t="shared" ref="J432:J495" si="46">0.511+I432/2</f>
        <v>0.9395714285714285</v>
      </c>
      <c r="K432" s="2">
        <f t="shared" si="42"/>
        <v>1.0476190476190474</v>
      </c>
      <c r="L432" s="32" t="s">
        <v>110</v>
      </c>
      <c r="M432" s="33" t="s">
        <v>106</v>
      </c>
      <c r="N432" s="33">
        <v>1.28</v>
      </c>
      <c r="O432" s="33">
        <v>3.9</v>
      </c>
      <c r="Q432" s="12">
        <f t="shared" si="40"/>
        <v>45178.958333333336</v>
      </c>
      <c r="R432" s="13">
        <f t="shared" ca="1" si="41"/>
        <v>1694300400.0000002</v>
      </c>
    </row>
    <row r="433" spans="2:18" x14ac:dyDescent="0.25">
      <c r="B433" s="34" t="s">
        <v>79</v>
      </c>
      <c r="C433" s="35" t="s">
        <v>75</v>
      </c>
      <c r="D433" s="35">
        <v>1.05</v>
      </c>
      <c r="E433" s="35">
        <v>11.5</v>
      </c>
      <c r="F433" t="s">
        <v>186</v>
      </c>
      <c r="G433" s="12">
        <f t="shared" si="43"/>
        <v>45178.811805555553</v>
      </c>
      <c r="H433" s="13">
        <f t="shared" ca="1" si="44"/>
        <v>1694287739.9999998</v>
      </c>
      <c r="I433">
        <f t="shared" si="45"/>
        <v>0.86542443064182195</v>
      </c>
      <c r="J433">
        <f t="shared" si="46"/>
        <v>0.94371221532091099</v>
      </c>
      <c r="K433" s="2">
        <f t="shared" si="42"/>
        <v>1.0393374741200827</v>
      </c>
      <c r="L433" s="34" t="s">
        <v>110</v>
      </c>
      <c r="M433" s="35" t="s">
        <v>106</v>
      </c>
      <c r="N433" s="35">
        <v>1.27</v>
      </c>
      <c r="O433" s="35">
        <v>3.95</v>
      </c>
      <c r="Q433" s="12">
        <f t="shared" si="40"/>
        <v>45178.958333333336</v>
      </c>
      <c r="R433" s="13">
        <f t="shared" ca="1" si="41"/>
        <v>1694300400.0000002</v>
      </c>
    </row>
    <row r="434" spans="2:18" x14ac:dyDescent="0.25">
      <c r="B434" s="32" t="s">
        <v>79</v>
      </c>
      <c r="C434" s="33" t="s">
        <v>75</v>
      </c>
      <c r="D434" s="33">
        <v>1.06</v>
      </c>
      <c r="E434" s="33">
        <v>11</v>
      </c>
      <c r="F434" t="s">
        <v>186</v>
      </c>
      <c r="G434" s="12">
        <f t="shared" si="43"/>
        <v>45178.811805555553</v>
      </c>
      <c r="H434" s="13">
        <f t="shared" ca="1" si="44"/>
        <v>1694287739.9999998</v>
      </c>
      <c r="I434">
        <f t="shared" si="45"/>
        <v>0.8524871355060033</v>
      </c>
      <c r="J434">
        <f t="shared" si="46"/>
        <v>0.93724356775300166</v>
      </c>
      <c r="K434" s="2">
        <f t="shared" si="42"/>
        <v>1.0343053173241852</v>
      </c>
      <c r="L434" s="34" t="s">
        <v>110</v>
      </c>
      <c r="M434" s="35" t="s">
        <v>106</v>
      </c>
      <c r="N434" s="35">
        <v>1.25</v>
      </c>
      <c r="O434" s="35">
        <v>4</v>
      </c>
      <c r="Q434" s="12">
        <f t="shared" si="40"/>
        <v>45178.958333333336</v>
      </c>
      <c r="R434" s="13">
        <f t="shared" ca="1" si="41"/>
        <v>1694300400.0000002</v>
      </c>
    </row>
    <row r="435" spans="2:18" x14ac:dyDescent="0.25">
      <c r="B435" s="34" t="s">
        <v>79</v>
      </c>
      <c r="C435" s="35" t="s">
        <v>75</v>
      </c>
      <c r="D435" s="35">
        <v>1.03</v>
      </c>
      <c r="E435" s="35">
        <v>12.5</v>
      </c>
      <c r="F435" t="s">
        <v>186</v>
      </c>
      <c r="G435" s="12">
        <f t="shared" si="43"/>
        <v>45178.811805555553</v>
      </c>
      <c r="H435" s="13">
        <f t="shared" ca="1" si="44"/>
        <v>1694287739.9999998</v>
      </c>
      <c r="I435">
        <f t="shared" si="45"/>
        <v>0.89087378640776704</v>
      </c>
      <c r="J435">
        <f t="shared" si="46"/>
        <v>0.95643689320388359</v>
      </c>
      <c r="K435" s="2">
        <f t="shared" si="42"/>
        <v>1.0508737864077671</v>
      </c>
      <c r="L435" s="32" t="s">
        <v>110</v>
      </c>
      <c r="M435" s="33" t="s">
        <v>106</v>
      </c>
      <c r="N435" s="33">
        <v>1.25</v>
      </c>
      <c r="O435" s="33">
        <v>4</v>
      </c>
      <c r="Q435" s="12">
        <f t="shared" si="40"/>
        <v>45178.958333333336</v>
      </c>
      <c r="R435" s="13">
        <f t="shared" ca="1" si="41"/>
        <v>1694300400.0000002</v>
      </c>
    </row>
    <row r="436" spans="2:18" x14ac:dyDescent="0.25">
      <c r="B436" s="32" t="s">
        <v>79</v>
      </c>
      <c r="C436" s="33" t="s">
        <v>75</v>
      </c>
      <c r="D436" s="33">
        <v>1.03</v>
      </c>
      <c r="E436" s="33">
        <v>12.5</v>
      </c>
      <c r="F436" t="s">
        <v>186</v>
      </c>
      <c r="G436" s="12">
        <f t="shared" si="43"/>
        <v>45178.811805555553</v>
      </c>
      <c r="H436" s="13">
        <f t="shared" ca="1" si="44"/>
        <v>1694287739.9999998</v>
      </c>
      <c r="I436">
        <f t="shared" si="45"/>
        <v>0.89087378640776704</v>
      </c>
      <c r="J436">
        <f t="shared" si="46"/>
        <v>0.95643689320388359</v>
      </c>
      <c r="L436" s="34" t="s">
        <v>110</v>
      </c>
      <c r="M436" s="35" t="s">
        <v>106</v>
      </c>
      <c r="N436" s="35">
        <v>1.26</v>
      </c>
      <c r="O436" s="35">
        <v>4</v>
      </c>
      <c r="Q436" s="12">
        <f t="shared" si="40"/>
        <v>45178.958333333336</v>
      </c>
      <c r="R436" s="13">
        <f t="shared" ca="1" si="41"/>
        <v>1694300400.0000002</v>
      </c>
    </row>
    <row r="437" spans="2:18" x14ac:dyDescent="0.25">
      <c r="B437" s="34" t="s">
        <v>79</v>
      </c>
      <c r="C437" s="35" t="s">
        <v>75</v>
      </c>
      <c r="D437" s="35">
        <v>1.05</v>
      </c>
      <c r="E437" s="35">
        <v>10.5</v>
      </c>
      <c r="F437" t="s">
        <v>186</v>
      </c>
      <c r="G437" s="12">
        <f t="shared" si="43"/>
        <v>45178.811805555553</v>
      </c>
      <c r="H437" s="13">
        <f t="shared" ca="1" si="44"/>
        <v>1694287739.9999998</v>
      </c>
      <c r="I437">
        <f t="shared" si="45"/>
        <v>0.8571428571428571</v>
      </c>
      <c r="J437">
        <f t="shared" si="46"/>
        <v>0.9395714285714285</v>
      </c>
      <c r="L437" s="32" t="s">
        <v>108</v>
      </c>
      <c r="M437" s="33" t="s">
        <v>106</v>
      </c>
      <c r="N437" s="33">
        <v>1.17</v>
      </c>
      <c r="O437" s="33">
        <v>5.25</v>
      </c>
      <c r="Q437" s="12">
        <f t="shared" si="40"/>
        <v>45178.958333333336</v>
      </c>
      <c r="R437" s="13">
        <f t="shared" ca="1" si="41"/>
        <v>1694300400.0000002</v>
      </c>
    </row>
    <row r="438" spans="2:18" x14ac:dyDescent="0.25">
      <c r="B438" s="32" t="s">
        <v>79</v>
      </c>
      <c r="C438" s="33" t="s">
        <v>75</v>
      </c>
      <c r="D438" s="33">
        <v>1.04</v>
      </c>
      <c r="E438" s="33">
        <v>12</v>
      </c>
      <c r="F438" t="s">
        <v>186</v>
      </c>
      <c r="G438" s="12">
        <f t="shared" si="43"/>
        <v>45178.811805555553</v>
      </c>
      <c r="H438" s="13">
        <f t="shared" ca="1" si="44"/>
        <v>1694287739.9999998</v>
      </c>
      <c r="I438">
        <f t="shared" si="45"/>
        <v>0.87820512820512808</v>
      </c>
      <c r="J438">
        <f t="shared" si="46"/>
        <v>0.950102564102564</v>
      </c>
      <c r="L438" s="32" t="s">
        <v>108</v>
      </c>
      <c r="M438" s="33" t="s">
        <v>106</v>
      </c>
      <c r="N438" s="33">
        <v>1.17</v>
      </c>
      <c r="O438" s="33">
        <v>5.25</v>
      </c>
      <c r="Q438" s="12">
        <f t="shared" si="40"/>
        <v>45178.958333333336</v>
      </c>
      <c r="R438" s="13">
        <f t="shared" ca="1" si="41"/>
        <v>1694300400.0000002</v>
      </c>
    </row>
    <row r="439" spans="2:18" x14ac:dyDescent="0.25">
      <c r="B439" s="34" t="s">
        <v>79</v>
      </c>
      <c r="C439" s="35" t="s">
        <v>75</v>
      </c>
      <c r="D439" s="35">
        <v>1.05</v>
      </c>
      <c r="E439" s="35">
        <v>11</v>
      </c>
      <c r="F439" t="s">
        <v>186</v>
      </c>
      <c r="G439" s="12">
        <f t="shared" si="43"/>
        <v>45178.811805555553</v>
      </c>
      <c r="H439" s="13">
        <f t="shared" ca="1" si="44"/>
        <v>1694287739.9999998</v>
      </c>
      <c r="I439">
        <f t="shared" si="45"/>
        <v>0.86147186147186139</v>
      </c>
      <c r="J439">
        <f t="shared" si="46"/>
        <v>0.94173593073593076</v>
      </c>
      <c r="L439" s="32" t="s">
        <v>108</v>
      </c>
      <c r="M439" s="33" t="s">
        <v>106</v>
      </c>
      <c r="N439" s="33">
        <v>1.1599999999999999</v>
      </c>
      <c r="O439" s="33">
        <v>5.3</v>
      </c>
      <c r="Q439" s="12">
        <f t="shared" si="40"/>
        <v>45178.958333333336</v>
      </c>
      <c r="R439" s="13">
        <f t="shared" ca="1" si="41"/>
        <v>1694300400.0000002</v>
      </c>
    </row>
    <row r="440" spans="2:18" x14ac:dyDescent="0.25">
      <c r="B440" s="32" t="s">
        <v>79</v>
      </c>
      <c r="C440" s="33" t="s">
        <v>75</v>
      </c>
      <c r="D440" s="33">
        <v>1.05</v>
      </c>
      <c r="E440" s="33">
        <v>11</v>
      </c>
      <c r="F440" t="s">
        <v>186</v>
      </c>
      <c r="G440" s="12">
        <f t="shared" si="43"/>
        <v>45178.811805555553</v>
      </c>
      <c r="H440" s="13">
        <f t="shared" ca="1" si="44"/>
        <v>1694287739.9999998</v>
      </c>
      <c r="I440">
        <f t="shared" si="45"/>
        <v>0.86147186147186139</v>
      </c>
      <c r="J440">
        <f t="shared" si="46"/>
        <v>0.94173593073593076</v>
      </c>
      <c r="L440" s="32" t="s">
        <v>108</v>
      </c>
      <c r="M440" s="33" t="s">
        <v>106</v>
      </c>
      <c r="N440" s="33">
        <v>1.17</v>
      </c>
      <c r="O440" s="33">
        <v>5.3</v>
      </c>
      <c r="Q440" s="12">
        <f t="shared" si="40"/>
        <v>45178.958333333336</v>
      </c>
      <c r="R440" s="13">
        <f t="shared" ca="1" si="41"/>
        <v>1694300400.0000002</v>
      </c>
    </row>
    <row r="441" spans="2:18" x14ac:dyDescent="0.25">
      <c r="B441" s="34" t="s">
        <v>79</v>
      </c>
      <c r="C441" s="35" t="s">
        <v>75</v>
      </c>
      <c r="D441" s="35">
        <v>1.06</v>
      </c>
      <c r="E441" s="35">
        <v>11</v>
      </c>
      <c r="F441" t="s">
        <v>186</v>
      </c>
      <c r="G441" s="12">
        <f t="shared" si="43"/>
        <v>45178.811805555553</v>
      </c>
      <c r="H441" s="13">
        <f t="shared" ca="1" si="44"/>
        <v>1694287739.9999998</v>
      </c>
      <c r="I441">
        <f t="shared" si="45"/>
        <v>0.8524871355060033</v>
      </c>
      <c r="J441">
        <f t="shared" si="46"/>
        <v>0.93724356775300166</v>
      </c>
      <c r="L441" s="34" t="s">
        <v>108</v>
      </c>
      <c r="M441" s="35" t="s">
        <v>106</v>
      </c>
      <c r="N441" s="35">
        <v>1.17</v>
      </c>
      <c r="O441" s="35">
        <v>5.4</v>
      </c>
      <c r="Q441" s="12">
        <f t="shared" si="40"/>
        <v>45178.958333333336</v>
      </c>
      <c r="R441" s="13">
        <f t="shared" ca="1" si="41"/>
        <v>1694300400.0000002</v>
      </c>
    </row>
    <row r="442" spans="2:18" x14ac:dyDescent="0.25">
      <c r="B442" s="32" t="s">
        <v>79</v>
      </c>
      <c r="C442" s="33" t="s">
        <v>75</v>
      </c>
      <c r="D442" s="33">
        <v>1.04</v>
      </c>
      <c r="E442" s="33">
        <v>12</v>
      </c>
      <c r="F442" t="s">
        <v>186</v>
      </c>
      <c r="G442" s="12">
        <f t="shared" si="43"/>
        <v>45178.811805555553</v>
      </c>
      <c r="H442" s="13">
        <f t="shared" ca="1" si="44"/>
        <v>1694287739.9999998</v>
      </c>
      <c r="I442">
        <f t="shared" si="45"/>
        <v>0.87820512820512808</v>
      </c>
      <c r="J442">
        <f t="shared" si="46"/>
        <v>0.950102564102564</v>
      </c>
      <c r="L442" s="32" t="s">
        <v>108</v>
      </c>
      <c r="M442" s="33" t="s">
        <v>106</v>
      </c>
      <c r="N442" s="33">
        <v>1.1499999999999999</v>
      </c>
      <c r="O442" s="33">
        <v>5.5</v>
      </c>
      <c r="Q442" s="12">
        <f t="shared" si="40"/>
        <v>45178.958333333336</v>
      </c>
      <c r="R442" s="13">
        <f t="shared" ca="1" si="41"/>
        <v>1694300400.0000002</v>
      </c>
    </row>
    <row r="443" spans="2:18" x14ac:dyDescent="0.25">
      <c r="B443" s="34" t="s">
        <v>80</v>
      </c>
      <c r="C443" s="35" t="s">
        <v>81</v>
      </c>
      <c r="D443" s="35">
        <v>1.34</v>
      </c>
      <c r="E443" s="35">
        <v>3.35</v>
      </c>
      <c r="F443" t="s">
        <v>186</v>
      </c>
      <c r="G443" s="12">
        <f t="shared" si="43"/>
        <v>45178.8125</v>
      </c>
      <c r="H443" s="13">
        <f t="shared" ca="1" si="44"/>
        <v>1694287800</v>
      </c>
      <c r="I443">
        <f t="shared" si="45"/>
        <v>0.44776119402985071</v>
      </c>
      <c r="J443">
        <f t="shared" si="46"/>
        <v>0.73488059701492536</v>
      </c>
      <c r="L443" s="34" t="s">
        <v>108</v>
      </c>
      <c r="M443" s="35" t="s">
        <v>106</v>
      </c>
      <c r="N443" s="35">
        <v>1.1599999999999999</v>
      </c>
      <c r="O443" s="35">
        <v>5.5</v>
      </c>
      <c r="Q443" s="12">
        <f t="shared" si="40"/>
        <v>45178.958333333336</v>
      </c>
      <c r="R443" s="13">
        <f t="shared" ca="1" si="41"/>
        <v>1694300400.0000002</v>
      </c>
    </row>
    <row r="444" spans="2:18" x14ac:dyDescent="0.25">
      <c r="B444" s="32" t="s">
        <v>80</v>
      </c>
      <c r="C444" s="33" t="s">
        <v>81</v>
      </c>
      <c r="D444" s="33">
        <v>1.34</v>
      </c>
      <c r="E444" s="33">
        <v>3.35</v>
      </c>
      <c r="F444" t="s">
        <v>186</v>
      </c>
      <c r="G444" s="12">
        <f t="shared" si="43"/>
        <v>45178.8125</v>
      </c>
      <c r="H444" s="13">
        <f t="shared" ca="1" si="44"/>
        <v>1694287800</v>
      </c>
      <c r="I444">
        <f t="shared" si="45"/>
        <v>0.44776119402985071</v>
      </c>
      <c r="J444">
        <f t="shared" si="46"/>
        <v>0.73488059701492536</v>
      </c>
      <c r="L444" s="32" t="s">
        <v>108</v>
      </c>
      <c r="M444" s="33" t="s">
        <v>106</v>
      </c>
      <c r="N444" s="33">
        <v>1.1599999999999999</v>
      </c>
      <c r="O444" s="33">
        <v>5.5</v>
      </c>
      <c r="Q444" s="12">
        <f t="shared" si="40"/>
        <v>45178.958333333336</v>
      </c>
      <c r="R444" s="13">
        <f t="shared" ca="1" si="41"/>
        <v>1694300400.0000002</v>
      </c>
    </row>
    <row r="445" spans="2:18" x14ac:dyDescent="0.25">
      <c r="B445" s="34" t="s">
        <v>80</v>
      </c>
      <c r="C445" s="35" t="s">
        <v>81</v>
      </c>
      <c r="D445" s="35">
        <v>1.37</v>
      </c>
      <c r="E445" s="35">
        <v>3.2</v>
      </c>
      <c r="F445" t="s">
        <v>186</v>
      </c>
      <c r="G445" s="12">
        <f t="shared" si="43"/>
        <v>45178.8125</v>
      </c>
      <c r="H445" s="13">
        <f t="shared" ca="1" si="44"/>
        <v>1694287800</v>
      </c>
      <c r="I445">
        <f t="shared" si="45"/>
        <v>0.41742700729927007</v>
      </c>
      <c r="J445">
        <f t="shared" si="46"/>
        <v>0.71971350364963504</v>
      </c>
      <c r="L445" s="34" t="s">
        <v>108</v>
      </c>
      <c r="M445" s="35" t="s">
        <v>106</v>
      </c>
      <c r="N445" s="35">
        <v>1.17</v>
      </c>
      <c r="O445" s="35">
        <v>5.5</v>
      </c>
      <c r="Q445" s="12">
        <f t="shared" si="40"/>
        <v>45178.958333333336</v>
      </c>
      <c r="R445" s="13">
        <f t="shared" ca="1" si="41"/>
        <v>1694300400.0000002</v>
      </c>
    </row>
    <row r="446" spans="2:18" x14ac:dyDescent="0.25">
      <c r="B446" s="32" t="s">
        <v>80</v>
      </c>
      <c r="C446" s="33" t="s">
        <v>81</v>
      </c>
      <c r="D446" s="33">
        <v>1.38</v>
      </c>
      <c r="E446" s="33">
        <v>3.1</v>
      </c>
      <c r="F446" t="s">
        <v>186</v>
      </c>
      <c r="G446" s="12">
        <f t="shared" si="43"/>
        <v>45178.8125</v>
      </c>
      <c r="H446" s="13">
        <f t="shared" ca="1" si="44"/>
        <v>1694287800</v>
      </c>
      <c r="I446">
        <f t="shared" si="45"/>
        <v>0.40205703599813009</v>
      </c>
      <c r="J446">
        <f t="shared" si="46"/>
        <v>0.71202851799906508</v>
      </c>
      <c r="L446" s="34" t="s">
        <v>108</v>
      </c>
      <c r="M446" s="35" t="s">
        <v>106</v>
      </c>
      <c r="N446" s="35">
        <v>1.17</v>
      </c>
      <c r="O446" s="35">
        <v>5.6</v>
      </c>
      <c r="Q446" s="12">
        <f t="shared" si="40"/>
        <v>45178.958333333336</v>
      </c>
      <c r="R446" s="13">
        <f t="shared" ca="1" si="41"/>
        <v>1694300400.0000002</v>
      </c>
    </row>
    <row r="447" spans="2:18" x14ac:dyDescent="0.25">
      <c r="B447" s="34" t="s">
        <v>80</v>
      </c>
      <c r="C447" s="35" t="s">
        <v>81</v>
      </c>
      <c r="D447" s="35">
        <v>1.34</v>
      </c>
      <c r="E447" s="35">
        <v>3.35</v>
      </c>
      <c r="F447" t="s">
        <v>186</v>
      </c>
      <c r="G447" s="12">
        <f t="shared" si="43"/>
        <v>45178.8125</v>
      </c>
      <c r="H447" s="13">
        <f t="shared" ca="1" si="44"/>
        <v>1694287800</v>
      </c>
      <c r="I447">
        <f t="shared" si="45"/>
        <v>0.44776119402985071</v>
      </c>
      <c r="J447">
        <f t="shared" si="46"/>
        <v>0.73488059701492536</v>
      </c>
      <c r="L447" s="34" t="s">
        <v>108</v>
      </c>
      <c r="M447" s="35" t="s">
        <v>106</v>
      </c>
      <c r="N447" s="35">
        <v>1.1499999999999999</v>
      </c>
      <c r="O447" s="35">
        <v>5.75</v>
      </c>
      <c r="Q447" s="12">
        <f t="shared" si="40"/>
        <v>45178.958333333336</v>
      </c>
      <c r="R447" s="13">
        <f t="shared" ca="1" si="41"/>
        <v>1694300400.0000002</v>
      </c>
    </row>
    <row r="448" spans="2:18" x14ac:dyDescent="0.25">
      <c r="B448" s="32" t="s">
        <v>80</v>
      </c>
      <c r="C448" s="33" t="s">
        <v>81</v>
      </c>
      <c r="D448" s="33">
        <v>1.37</v>
      </c>
      <c r="E448" s="33">
        <v>3.2</v>
      </c>
      <c r="F448" t="s">
        <v>186</v>
      </c>
      <c r="G448" s="12">
        <f t="shared" si="43"/>
        <v>45178.8125</v>
      </c>
      <c r="H448" s="13">
        <f t="shared" ca="1" si="44"/>
        <v>1694287800</v>
      </c>
      <c r="I448">
        <f t="shared" si="45"/>
        <v>0.41742700729927007</v>
      </c>
      <c r="J448">
        <f t="shared" si="46"/>
        <v>0.71971350364963504</v>
      </c>
      <c r="L448" s="34" t="s">
        <v>108</v>
      </c>
      <c r="M448" s="35" t="s">
        <v>106</v>
      </c>
      <c r="N448" s="35">
        <v>1.1399999999999999</v>
      </c>
      <c r="O448" s="35">
        <v>5.8</v>
      </c>
      <c r="Q448" s="12">
        <f t="shared" si="40"/>
        <v>45178.958333333336</v>
      </c>
      <c r="R448" s="13">
        <f t="shared" ca="1" si="41"/>
        <v>1694300400.0000002</v>
      </c>
    </row>
    <row r="449" spans="2:18" x14ac:dyDescent="0.25">
      <c r="B449" s="34" t="s">
        <v>80</v>
      </c>
      <c r="C449" s="35" t="s">
        <v>81</v>
      </c>
      <c r="D449" s="35">
        <v>1.34</v>
      </c>
      <c r="E449" s="35">
        <v>3.3</v>
      </c>
      <c r="F449" t="s">
        <v>186</v>
      </c>
      <c r="G449" s="12">
        <f t="shared" si="43"/>
        <v>45178.8125</v>
      </c>
      <c r="H449" s="13">
        <f t="shared" ca="1" si="44"/>
        <v>1694287800</v>
      </c>
      <c r="I449">
        <f t="shared" si="45"/>
        <v>0.44323835368611481</v>
      </c>
      <c r="J449">
        <f t="shared" si="46"/>
        <v>0.73261917684305744</v>
      </c>
      <c r="L449" s="32" t="s">
        <v>114</v>
      </c>
      <c r="M449" s="33" t="s">
        <v>116</v>
      </c>
      <c r="N449" s="33">
        <v>14</v>
      </c>
      <c r="O449" s="33">
        <v>1.02</v>
      </c>
      <c r="Q449" s="12">
        <f t="shared" si="40"/>
        <v>45178.979166666664</v>
      </c>
      <c r="R449" s="13">
        <f t="shared" ca="1" si="41"/>
        <v>1694302199.9999998</v>
      </c>
    </row>
    <row r="450" spans="2:18" x14ac:dyDescent="0.25">
      <c r="B450" s="32" t="s">
        <v>80</v>
      </c>
      <c r="C450" s="33" t="s">
        <v>81</v>
      </c>
      <c r="D450" s="33">
        <v>1.36</v>
      </c>
      <c r="E450" s="33">
        <v>3.2</v>
      </c>
      <c r="F450" t="s">
        <v>186</v>
      </c>
      <c r="G450" s="12">
        <f t="shared" si="43"/>
        <v>45178.8125</v>
      </c>
      <c r="H450" s="13">
        <f t="shared" ca="1" si="44"/>
        <v>1694287800</v>
      </c>
      <c r="I450">
        <f t="shared" si="45"/>
        <v>0.42279411764705876</v>
      </c>
      <c r="J450">
        <f t="shared" si="46"/>
        <v>0.72239705882352934</v>
      </c>
      <c r="L450" s="34" t="s">
        <v>114</v>
      </c>
      <c r="M450" s="35" t="s">
        <v>116</v>
      </c>
      <c r="N450" s="35">
        <v>15</v>
      </c>
      <c r="O450" s="35">
        <v>1.02</v>
      </c>
      <c r="Q450" s="12">
        <f t="shared" si="40"/>
        <v>45178.979166666664</v>
      </c>
      <c r="R450" s="13">
        <f t="shared" ca="1" si="41"/>
        <v>1694302199.9999998</v>
      </c>
    </row>
    <row r="451" spans="2:18" x14ac:dyDescent="0.25">
      <c r="B451" s="34" t="s">
        <v>80</v>
      </c>
      <c r="C451" s="35" t="s">
        <v>81</v>
      </c>
      <c r="D451" s="35">
        <v>1.38</v>
      </c>
      <c r="E451" s="35">
        <v>3.23</v>
      </c>
      <c r="F451" t="s">
        <v>186</v>
      </c>
      <c r="G451" s="12">
        <f t="shared" si="43"/>
        <v>45178.8125</v>
      </c>
      <c r="H451" s="13">
        <f t="shared" ca="1" si="44"/>
        <v>1694287800</v>
      </c>
      <c r="I451">
        <f t="shared" si="45"/>
        <v>0.41504015793960614</v>
      </c>
      <c r="J451">
        <f t="shared" si="46"/>
        <v>0.71852007896980308</v>
      </c>
      <c r="L451" s="34" t="s">
        <v>114</v>
      </c>
      <c r="M451" s="35" t="s">
        <v>116</v>
      </c>
      <c r="N451" s="35">
        <v>15</v>
      </c>
      <c r="O451" s="35">
        <v>1.02</v>
      </c>
      <c r="Q451" s="12">
        <f t="shared" si="40"/>
        <v>45178.979166666664</v>
      </c>
      <c r="R451" s="13">
        <f t="shared" ca="1" si="41"/>
        <v>1694302199.9999998</v>
      </c>
    </row>
    <row r="452" spans="2:18" x14ac:dyDescent="0.25">
      <c r="B452" s="32" t="s">
        <v>80</v>
      </c>
      <c r="C452" s="33" t="s">
        <v>81</v>
      </c>
      <c r="D452" s="33">
        <v>1.38</v>
      </c>
      <c r="E452" s="33">
        <v>3.25</v>
      </c>
      <c r="F452" t="s">
        <v>186</v>
      </c>
      <c r="G452" s="12">
        <f t="shared" si="43"/>
        <v>45178.8125</v>
      </c>
      <c r="H452" s="13">
        <f t="shared" ca="1" si="44"/>
        <v>1694287800</v>
      </c>
      <c r="I452">
        <f t="shared" si="45"/>
        <v>0.41694537346711269</v>
      </c>
      <c r="J452">
        <f t="shared" si="46"/>
        <v>0.71947268673355635</v>
      </c>
      <c r="L452" s="32" t="s">
        <v>114</v>
      </c>
      <c r="M452" s="33" t="s">
        <v>116</v>
      </c>
      <c r="N452" s="33">
        <v>15</v>
      </c>
      <c r="O452" s="33">
        <v>1.02</v>
      </c>
      <c r="Q452" s="12">
        <f t="shared" si="40"/>
        <v>45178.979166666664</v>
      </c>
      <c r="R452" s="13">
        <f t="shared" ca="1" si="41"/>
        <v>1694302199.9999998</v>
      </c>
    </row>
    <row r="453" spans="2:18" x14ac:dyDescent="0.25">
      <c r="B453" s="34" t="s">
        <v>80</v>
      </c>
      <c r="C453" s="35" t="s">
        <v>81</v>
      </c>
      <c r="D453" s="35">
        <v>1.38</v>
      </c>
      <c r="E453" s="35">
        <v>3.25</v>
      </c>
      <c r="F453" t="s">
        <v>186</v>
      </c>
      <c r="G453" s="12">
        <f t="shared" si="43"/>
        <v>45178.8125</v>
      </c>
      <c r="H453" s="13">
        <f t="shared" ca="1" si="44"/>
        <v>1694287800</v>
      </c>
      <c r="I453">
        <f t="shared" si="45"/>
        <v>0.41694537346711269</v>
      </c>
      <c r="J453">
        <f t="shared" si="46"/>
        <v>0.71947268673355635</v>
      </c>
      <c r="L453" s="32" t="s">
        <v>114</v>
      </c>
      <c r="M453" s="33" t="s">
        <v>116</v>
      </c>
      <c r="N453" s="33">
        <v>15.5</v>
      </c>
      <c r="O453" s="33">
        <v>1.02</v>
      </c>
      <c r="Q453" s="12">
        <f t="shared" ref="Q453:Q516" si="47">DATEVALUE(MID(M453,1,10))+TIMEVALUE(MID(M453,12,8))</f>
        <v>45178.979166666664</v>
      </c>
      <c r="R453" s="13">
        <f t="shared" ref="R453:R516" ca="1" si="48">IF(Q453&gt;TODAY(),86400*(Q453-25569),0)</f>
        <v>1694302199.9999998</v>
      </c>
    </row>
    <row r="454" spans="2:18" x14ac:dyDescent="0.25">
      <c r="B454" s="32" t="s">
        <v>80</v>
      </c>
      <c r="C454" s="33" t="s">
        <v>81</v>
      </c>
      <c r="D454" s="33">
        <v>1.36</v>
      </c>
      <c r="E454" s="33">
        <v>3.3</v>
      </c>
      <c r="F454" t="s">
        <v>186</v>
      </c>
      <c r="G454" s="12">
        <f t="shared" si="43"/>
        <v>45178.8125</v>
      </c>
      <c r="H454" s="13">
        <f t="shared" ca="1" si="44"/>
        <v>1694287800</v>
      </c>
      <c r="I454">
        <f t="shared" si="45"/>
        <v>0.43226381461675573</v>
      </c>
      <c r="J454">
        <f t="shared" si="46"/>
        <v>0.72713190730837785</v>
      </c>
      <c r="L454" s="32" t="s">
        <v>114</v>
      </c>
      <c r="M454" s="33" t="s">
        <v>116</v>
      </c>
      <c r="N454" s="33">
        <v>13</v>
      </c>
      <c r="O454" s="33">
        <v>1.03</v>
      </c>
      <c r="Q454" s="12">
        <f t="shared" si="47"/>
        <v>45178.979166666664</v>
      </c>
      <c r="R454" s="13">
        <f t="shared" ca="1" si="48"/>
        <v>1694302199.9999998</v>
      </c>
    </row>
    <row r="455" spans="2:18" x14ac:dyDescent="0.25">
      <c r="B455" s="34" t="s">
        <v>80</v>
      </c>
      <c r="C455" s="35" t="s">
        <v>81</v>
      </c>
      <c r="D455" s="35">
        <v>1.38</v>
      </c>
      <c r="E455" s="35">
        <v>3.1</v>
      </c>
      <c r="F455" t="s">
        <v>186</v>
      </c>
      <c r="G455" s="12">
        <f t="shared" si="43"/>
        <v>45178.8125</v>
      </c>
      <c r="H455" s="13">
        <f t="shared" ca="1" si="44"/>
        <v>1694287800</v>
      </c>
      <c r="I455">
        <f t="shared" si="45"/>
        <v>0.40205703599813009</v>
      </c>
      <c r="J455">
        <f t="shared" si="46"/>
        <v>0.71202851799906508</v>
      </c>
      <c r="L455" s="34" t="s">
        <v>114</v>
      </c>
      <c r="M455" s="35" t="s">
        <v>116</v>
      </c>
      <c r="N455" s="35">
        <v>13.5</v>
      </c>
      <c r="O455" s="35">
        <v>1.03</v>
      </c>
      <c r="Q455" s="12">
        <f t="shared" si="47"/>
        <v>45178.979166666664</v>
      </c>
      <c r="R455" s="13">
        <f t="shared" ca="1" si="48"/>
        <v>1694302199.9999998</v>
      </c>
    </row>
    <row r="456" spans="2:18" x14ac:dyDescent="0.25">
      <c r="B456" s="32" t="s">
        <v>80</v>
      </c>
      <c r="C456" s="33" t="s">
        <v>81</v>
      </c>
      <c r="D456" s="33">
        <v>1.36</v>
      </c>
      <c r="E456" s="33">
        <v>3.25</v>
      </c>
      <c r="F456" t="s">
        <v>186</v>
      </c>
      <c r="G456" s="12">
        <f t="shared" si="43"/>
        <v>45178.8125</v>
      </c>
      <c r="H456" s="13">
        <f t="shared" ca="1" si="44"/>
        <v>1694287800</v>
      </c>
      <c r="I456">
        <f t="shared" si="45"/>
        <v>0.42760180995475106</v>
      </c>
      <c r="J456">
        <f t="shared" si="46"/>
        <v>0.72480090497737559</v>
      </c>
      <c r="L456" s="34" t="s">
        <v>114</v>
      </c>
      <c r="M456" s="35" t="s">
        <v>116</v>
      </c>
      <c r="N456" s="35">
        <v>13.8</v>
      </c>
      <c r="O456" s="35">
        <v>1.03</v>
      </c>
      <c r="Q456" s="12">
        <f t="shared" si="47"/>
        <v>45178.979166666664</v>
      </c>
      <c r="R456" s="13">
        <f t="shared" ca="1" si="48"/>
        <v>1694302199.9999998</v>
      </c>
    </row>
    <row r="457" spans="2:18" x14ac:dyDescent="0.25">
      <c r="B457" s="34" t="s">
        <v>82</v>
      </c>
      <c r="C457" s="35" t="s">
        <v>81</v>
      </c>
      <c r="D457" s="35">
        <v>4.4000000000000004</v>
      </c>
      <c r="E457" s="35">
        <v>1.22</v>
      </c>
      <c r="F457" t="s">
        <v>186</v>
      </c>
      <c r="G457" s="12">
        <f t="shared" si="43"/>
        <v>45178.8125</v>
      </c>
      <c r="H457" s="13">
        <f t="shared" ca="1" si="44"/>
        <v>1694287800</v>
      </c>
      <c r="I457">
        <f t="shared" si="45"/>
        <v>0.59239940387481371</v>
      </c>
      <c r="J457">
        <f t="shared" si="46"/>
        <v>0.80719970193740687</v>
      </c>
      <c r="L457" s="32" t="s">
        <v>114</v>
      </c>
      <c r="M457" s="33" t="s">
        <v>116</v>
      </c>
      <c r="N457" s="33">
        <v>14</v>
      </c>
      <c r="O457" s="33">
        <v>1.03</v>
      </c>
      <c r="Q457" s="12">
        <f t="shared" si="47"/>
        <v>45178.979166666664</v>
      </c>
      <c r="R457" s="13">
        <f t="shared" ca="1" si="48"/>
        <v>1694302199.9999998</v>
      </c>
    </row>
    <row r="458" spans="2:18" x14ac:dyDescent="0.25">
      <c r="B458" s="32" t="s">
        <v>82</v>
      </c>
      <c r="C458" s="33" t="s">
        <v>81</v>
      </c>
      <c r="D458" s="33">
        <v>4.5999999999999996</v>
      </c>
      <c r="E458" s="33">
        <v>1.21</v>
      </c>
      <c r="F458" t="s">
        <v>186</v>
      </c>
      <c r="G458" s="12">
        <f t="shared" si="43"/>
        <v>45178.8125</v>
      </c>
      <c r="H458" s="13">
        <f t="shared" ca="1" si="44"/>
        <v>1694287800</v>
      </c>
      <c r="I458">
        <f t="shared" si="45"/>
        <v>0.60905497664390951</v>
      </c>
      <c r="J458">
        <f t="shared" si="46"/>
        <v>0.81552748832195476</v>
      </c>
      <c r="L458" s="34" t="s">
        <v>114</v>
      </c>
      <c r="M458" s="35" t="s">
        <v>116</v>
      </c>
      <c r="N458" s="35">
        <v>17</v>
      </c>
      <c r="O458" s="35">
        <v>1.03</v>
      </c>
      <c r="Q458" s="12">
        <f t="shared" si="47"/>
        <v>45178.979166666664</v>
      </c>
      <c r="R458" s="13">
        <f t="shared" ca="1" si="48"/>
        <v>1694302199.9999998</v>
      </c>
    </row>
    <row r="459" spans="2:18" x14ac:dyDescent="0.25">
      <c r="B459" s="34" t="s">
        <v>82</v>
      </c>
      <c r="C459" s="35" t="s">
        <v>81</v>
      </c>
      <c r="D459" s="35">
        <v>4.45</v>
      </c>
      <c r="E459" s="35">
        <v>1.22</v>
      </c>
      <c r="F459" t="s">
        <v>186</v>
      </c>
      <c r="G459" s="12">
        <f t="shared" si="43"/>
        <v>45178.8125</v>
      </c>
      <c r="H459" s="13">
        <f t="shared" ca="1" si="44"/>
        <v>1694287800</v>
      </c>
      <c r="I459">
        <f t="shared" si="45"/>
        <v>0.59495303002394551</v>
      </c>
      <c r="J459">
        <f t="shared" si="46"/>
        <v>0.80847651501197282</v>
      </c>
      <c r="L459" s="32" t="s">
        <v>114</v>
      </c>
      <c r="M459" s="33" t="s">
        <v>116</v>
      </c>
      <c r="N459" s="33">
        <v>17</v>
      </c>
      <c r="O459" s="33">
        <v>1.03</v>
      </c>
      <c r="Q459" s="12">
        <f t="shared" si="47"/>
        <v>45178.979166666664</v>
      </c>
      <c r="R459" s="13">
        <f t="shared" ca="1" si="48"/>
        <v>1694302199.9999998</v>
      </c>
    </row>
    <row r="460" spans="2:18" x14ac:dyDescent="0.25">
      <c r="B460" s="32" t="s">
        <v>82</v>
      </c>
      <c r="C460" s="33" t="s">
        <v>81</v>
      </c>
      <c r="D460" s="33">
        <v>4.3</v>
      </c>
      <c r="E460" s="33">
        <v>1.24</v>
      </c>
      <c r="F460" t="s">
        <v>186</v>
      </c>
      <c r="G460" s="12">
        <f t="shared" si="43"/>
        <v>45178.8125</v>
      </c>
      <c r="H460" s="13">
        <f t="shared" ca="1" si="44"/>
        <v>1694287800</v>
      </c>
      <c r="I460">
        <f t="shared" si="45"/>
        <v>0.57389347336834218</v>
      </c>
      <c r="J460">
        <f t="shared" si="46"/>
        <v>0.79794673668417104</v>
      </c>
      <c r="L460" s="34" t="s">
        <v>114</v>
      </c>
      <c r="M460" s="35" t="s">
        <v>116</v>
      </c>
      <c r="N460" s="35">
        <v>14</v>
      </c>
      <c r="O460" s="35">
        <v>1.04</v>
      </c>
      <c r="Q460" s="12">
        <f t="shared" si="47"/>
        <v>45178.979166666664</v>
      </c>
      <c r="R460" s="13">
        <f t="shared" ca="1" si="48"/>
        <v>1694302199.9999998</v>
      </c>
    </row>
    <row r="461" spans="2:18" x14ac:dyDescent="0.25">
      <c r="B461" s="34" t="s">
        <v>82</v>
      </c>
      <c r="C461" s="35" t="s">
        <v>81</v>
      </c>
      <c r="D461" s="35">
        <v>4.4000000000000004</v>
      </c>
      <c r="E461" s="35">
        <v>1.22</v>
      </c>
      <c r="F461" t="s">
        <v>186</v>
      </c>
      <c r="G461" s="12">
        <f t="shared" si="43"/>
        <v>45178.8125</v>
      </c>
      <c r="H461" s="13">
        <f t="shared" ca="1" si="44"/>
        <v>1694287800</v>
      </c>
      <c r="I461">
        <f t="shared" si="45"/>
        <v>0.59239940387481371</v>
      </c>
      <c r="J461">
        <f t="shared" si="46"/>
        <v>0.80719970193740687</v>
      </c>
      <c r="L461" s="34" t="s">
        <v>117</v>
      </c>
      <c r="M461" s="35" t="s">
        <v>116</v>
      </c>
      <c r="N461" s="35">
        <v>9</v>
      </c>
      <c r="O461" s="35">
        <v>1.06</v>
      </c>
      <c r="Q461" s="12">
        <f t="shared" si="47"/>
        <v>45178.979166666664</v>
      </c>
      <c r="R461" s="13">
        <f t="shared" ca="1" si="48"/>
        <v>1694302199.9999998</v>
      </c>
    </row>
    <row r="462" spans="2:18" x14ac:dyDescent="0.25">
      <c r="B462" s="32" t="s">
        <v>82</v>
      </c>
      <c r="C462" s="33" t="s">
        <v>81</v>
      </c>
      <c r="D462" s="33">
        <v>4.4000000000000004</v>
      </c>
      <c r="E462" s="33">
        <v>1.22</v>
      </c>
      <c r="F462" t="s">
        <v>186</v>
      </c>
      <c r="G462" s="12">
        <f t="shared" si="43"/>
        <v>45178.8125</v>
      </c>
      <c r="H462" s="13">
        <f t="shared" ca="1" si="44"/>
        <v>1694287800</v>
      </c>
      <c r="I462">
        <f t="shared" si="45"/>
        <v>0.59239940387481371</v>
      </c>
      <c r="J462">
        <f t="shared" si="46"/>
        <v>0.80719970193740687</v>
      </c>
      <c r="L462" s="32" t="s">
        <v>117</v>
      </c>
      <c r="M462" s="33" t="s">
        <v>116</v>
      </c>
      <c r="N462" s="33">
        <v>9</v>
      </c>
      <c r="O462" s="33">
        <v>1.06</v>
      </c>
      <c r="Q462" s="12">
        <f t="shared" si="47"/>
        <v>45178.979166666664</v>
      </c>
      <c r="R462" s="13">
        <f t="shared" ca="1" si="48"/>
        <v>1694302199.9999998</v>
      </c>
    </row>
    <row r="463" spans="2:18" x14ac:dyDescent="0.25">
      <c r="B463" s="34" t="s">
        <v>82</v>
      </c>
      <c r="C463" s="35" t="s">
        <v>81</v>
      </c>
      <c r="D463" s="35">
        <v>4.4000000000000004</v>
      </c>
      <c r="E463" s="35">
        <v>1.22</v>
      </c>
      <c r="F463" t="s">
        <v>186</v>
      </c>
      <c r="G463" s="12">
        <f t="shared" si="43"/>
        <v>45178.8125</v>
      </c>
      <c r="H463" s="13">
        <f t="shared" ca="1" si="44"/>
        <v>1694287800</v>
      </c>
      <c r="I463">
        <f t="shared" si="45"/>
        <v>0.59239940387481371</v>
      </c>
      <c r="J463">
        <f t="shared" si="46"/>
        <v>0.80719970193740687</v>
      </c>
      <c r="L463" s="34" t="s">
        <v>117</v>
      </c>
      <c r="M463" s="35" t="s">
        <v>116</v>
      </c>
      <c r="N463" s="35">
        <v>10.199999999999999</v>
      </c>
      <c r="O463" s="35">
        <v>1.06</v>
      </c>
      <c r="Q463" s="12">
        <f t="shared" si="47"/>
        <v>45178.979166666664</v>
      </c>
      <c r="R463" s="13">
        <f t="shared" ca="1" si="48"/>
        <v>1694302199.9999998</v>
      </c>
    </row>
    <row r="464" spans="2:18" x14ac:dyDescent="0.25">
      <c r="B464" s="32" t="s">
        <v>82</v>
      </c>
      <c r="C464" s="33" t="s">
        <v>81</v>
      </c>
      <c r="D464" s="33">
        <v>4.4000000000000004</v>
      </c>
      <c r="E464" s="33">
        <v>1.24</v>
      </c>
      <c r="F464" t="s">
        <v>186</v>
      </c>
      <c r="G464" s="12">
        <f t="shared" si="43"/>
        <v>45178.8125</v>
      </c>
      <c r="H464" s="13">
        <f t="shared" ca="1" si="44"/>
        <v>1694287800</v>
      </c>
      <c r="I464">
        <f t="shared" si="45"/>
        <v>0.57917888563049857</v>
      </c>
      <c r="J464">
        <f t="shared" si="46"/>
        <v>0.80058944281524935</v>
      </c>
      <c r="L464" s="34" t="s">
        <v>117</v>
      </c>
      <c r="M464" s="35" t="s">
        <v>116</v>
      </c>
      <c r="N464" s="35">
        <v>8.5</v>
      </c>
      <c r="O464" s="35">
        <v>1.07</v>
      </c>
      <c r="Q464" s="12">
        <f t="shared" si="47"/>
        <v>45178.979166666664</v>
      </c>
      <c r="R464" s="13">
        <f t="shared" ca="1" si="48"/>
        <v>1694302199.9999998</v>
      </c>
    </row>
    <row r="465" spans="2:18" x14ac:dyDescent="0.25">
      <c r="B465" s="34" t="s">
        <v>82</v>
      </c>
      <c r="C465" s="35" t="s">
        <v>81</v>
      </c>
      <c r="D465" s="35">
        <v>4.7</v>
      </c>
      <c r="E465" s="35">
        <v>1.22</v>
      </c>
      <c r="F465" t="s">
        <v>186</v>
      </c>
      <c r="G465" s="12">
        <f t="shared" si="43"/>
        <v>45178.8125</v>
      </c>
      <c r="H465" s="13">
        <f t="shared" ca="1" si="44"/>
        <v>1694287800</v>
      </c>
      <c r="I465">
        <f t="shared" si="45"/>
        <v>0.60690617370073252</v>
      </c>
      <c r="J465">
        <f t="shared" si="46"/>
        <v>0.81445308685036633</v>
      </c>
      <c r="L465" s="32" t="s">
        <v>117</v>
      </c>
      <c r="M465" s="33" t="s">
        <v>116</v>
      </c>
      <c r="N465" s="33">
        <v>8.9</v>
      </c>
      <c r="O465" s="33">
        <v>1.07</v>
      </c>
      <c r="Q465" s="12">
        <f t="shared" si="47"/>
        <v>45178.979166666664</v>
      </c>
      <c r="R465" s="13">
        <f t="shared" ca="1" si="48"/>
        <v>1694302199.9999998</v>
      </c>
    </row>
    <row r="466" spans="2:18" x14ac:dyDescent="0.25">
      <c r="B466" s="32" t="s">
        <v>82</v>
      </c>
      <c r="C466" s="33" t="s">
        <v>81</v>
      </c>
      <c r="D466" s="33">
        <v>4.7</v>
      </c>
      <c r="E466" s="33">
        <v>1.22</v>
      </c>
      <c r="F466" t="s">
        <v>186</v>
      </c>
      <c r="G466" s="12">
        <f t="shared" si="43"/>
        <v>45178.8125</v>
      </c>
      <c r="H466" s="13">
        <f t="shared" ca="1" si="44"/>
        <v>1694287800</v>
      </c>
      <c r="I466">
        <f t="shared" si="45"/>
        <v>0.60690617370073252</v>
      </c>
      <c r="J466">
        <f t="shared" si="46"/>
        <v>0.81445308685036633</v>
      </c>
      <c r="L466" s="32" t="s">
        <v>117</v>
      </c>
      <c r="M466" s="33" t="s">
        <v>116</v>
      </c>
      <c r="N466" s="33">
        <v>9</v>
      </c>
      <c r="O466" s="33">
        <v>1.07</v>
      </c>
      <c r="Q466" s="12">
        <f t="shared" si="47"/>
        <v>45178.979166666664</v>
      </c>
      <c r="R466" s="13">
        <f t="shared" ca="1" si="48"/>
        <v>1694302199.9999998</v>
      </c>
    </row>
    <row r="467" spans="2:18" x14ac:dyDescent="0.25">
      <c r="B467" s="34" t="s">
        <v>82</v>
      </c>
      <c r="C467" s="35" t="s">
        <v>81</v>
      </c>
      <c r="D467" s="35">
        <v>4.8</v>
      </c>
      <c r="E467" s="35">
        <v>1.2</v>
      </c>
      <c r="F467" t="s">
        <v>186</v>
      </c>
      <c r="G467" s="12">
        <f t="shared" si="43"/>
        <v>45178.8125</v>
      </c>
      <c r="H467" s="13">
        <f t="shared" ca="1" si="44"/>
        <v>1694287800</v>
      </c>
      <c r="I467">
        <f t="shared" si="45"/>
        <v>0.625</v>
      </c>
      <c r="J467">
        <f t="shared" si="46"/>
        <v>0.82350000000000001</v>
      </c>
      <c r="L467" s="34" t="s">
        <v>117</v>
      </c>
      <c r="M467" s="35" t="s">
        <v>116</v>
      </c>
      <c r="N467" s="35">
        <v>9</v>
      </c>
      <c r="O467" s="35">
        <v>1.07</v>
      </c>
      <c r="Q467" s="12">
        <f t="shared" si="47"/>
        <v>45178.979166666664</v>
      </c>
      <c r="R467" s="13">
        <f t="shared" ca="1" si="48"/>
        <v>1694302199.9999998</v>
      </c>
    </row>
    <row r="468" spans="2:18" x14ac:dyDescent="0.25">
      <c r="B468" s="32" t="s">
        <v>82</v>
      </c>
      <c r="C468" s="33" t="s">
        <v>81</v>
      </c>
      <c r="D468" s="33">
        <v>4.5</v>
      </c>
      <c r="E468" s="33">
        <v>1.22</v>
      </c>
      <c r="F468" t="s">
        <v>186</v>
      </c>
      <c r="G468" s="12">
        <f t="shared" si="43"/>
        <v>45178.8125</v>
      </c>
      <c r="H468" s="13">
        <f t="shared" ca="1" si="44"/>
        <v>1694287800</v>
      </c>
      <c r="I468">
        <f t="shared" si="45"/>
        <v>0.5974499089253188</v>
      </c>
      <c r="J468">
        <f t="shared" si="46"/>
        <v>0.80972495446265946</v>
      </c>
      <c r="L468" s="34" t="s">
        <v>117</v>
      </c>
      <c r="M468" s="35" t="s">
        <v>116</v>
      </c>
      <c r="N468" s="35">
        <v>9.25</v>
      </c>
      <c r="O468" s="35">
        <v>1.07</v>
      </c>
      <c r="Q468" s="12">
        <f t="shared" si="47"/>
        <v>45178.979166666664</v>
      </c>
      <c r="R468" s="13">
        <f t="shared" ca="1" si="48"/>
        <v>1694302199.9999998</v>
      </c>
    </row>
    <row r="469" spans="2:18" x14ac:dyDescent="0.25">
      <c r="B469" s="34" t="s">
        <v>82</v>
      </c>
      <c r="C469" s="35" t="s">
        <v>81</v>
      </c>
      <c r="D469" s="35">
        <v>4.9000000000000004</v>
      </c>
      <c r="E469" s="35">
        <v>1.18</v>
      </c>
      <c r="F469" t="s">
        <v>186</v>
      </c>
      <c r="G469" s="12">
        <f t="shared" si="43"/>
        <v>45178.8125</v>
      </c>
      <c r="H469" s="13">
        <f t="shared" ca="1" si="44"/>
        <v>1694287800</v>
      </c>
      <c r="I469">
        <f t="shared" si="45"/>
        <v>0.64337599446558291</v>
      </c>
      <c r="J469">
        <f t="shared" si="46"/>
        <v>0.83268799723279141</v>
      </c>
      <c r="L469" s="32" t="s">
        <v>117</v>
      </c>
      <c r="M469" s="33" t="s">
        <v>116</v>
      </c>
      <c r="N469" s="33">
        <v>9.25</v>
      </c>
      <c r="O469" s="33">
        <v>1.07</v>
      </c>
      <c r="Q469" s="12">
        <f t="shared" si="47"/>
        <v>45178.979166666664</v>
      </c>
      <c r="R469" s="13">
        <f t="shared" ca="1" si="48"/>
        <v>1694302199.9999998</v>
      </c>
    </row>
    <row r="470" spans="2:18" x14ac:dyDescent="0.25">
      <c r="B470" s="32" t="s">
        <v>82</v>
      </c>
      <c r="C470" s="33" t="s">
        <v>81</v>
      </c>
      <c r="D470" s="33">
        <v>4.5999999999999996</v>
      </c>
      <c r="E470" s="33">
        <v>1.21</v>
      </c>
      <c r="F470" t="s">
        <v>186</v>
      </c>
      <c r="G470" s="12">
        <f t="shared" si="43"/>
        <v>45178.8125</v>
      </c>
      <c r="H470" s="13">
        <f t="shared" ca="1" si="44"/>
        <v>1694287800</v>
      </c>
      <c r="I470">
        <f t="shared" si="45"/>
        <v>0.60905497664390951</v>
      </c>
      <c r="J470">
        <f t="shared" si="46"/>
        <v>0.81552748832195476</v>
      </c>
      <c r="L470" s="34" t="s">
        <v>117</v>
      </c>
      <c r="M470" s="35" t="s">
        <v>116</v>
      </c>
      <c r="N470" s="35">
        <v>8.25</v>
      </c>
      <c r="O470" s="35">
        <v>1.08</v>
      </c>
      <c r="Q470" s="12">
        <f t="shared" si="47"/>
        <v>45178.979166666664</v>
      </c>
      <c r="R470" s="13">
        <f t="shared" ca="1" si="48"/>
        <v>1694302199.9999998</v>
      </c>
    </row>
    <row r="471" spans="2:18" x14ac:dyDescent="0.25">
      <c r="B471" s="34" t="s">
        <v>82</v>
      </c>
      <c r="C471" s="35" t="s">
        <v>81</v>
      </c>
      <c r="D471" s="35">
        <v>4.5999999999999996</v>
      </c>
      <c r="E471" s="35">
        <v>1.2</v>
      </c>
      <c r="F471" t="s">
        <v>186</v>
      </c>
      <c r="G471" s="12">
        <f t="shared" si="43"/>
        <v>45178.8125</v>
      </c>
      <c r="H471" s="13">
        <f t="shared" ca="1" si="44"/>
        <v>1694287800</v>
      </c>
      <c r="I471">
        <f t="shared" si="45"/>
        <v>0.61594202898550732</v>
      </c>
      <c r="J471">
        <f t="shared" si="46"/>
        <v>0.81897101449275367</v>
      </c>
      <c r="L471" s="32" t="s">
        <v>117</v>
      </c>
      <c r="M471" s="33" t="s">
        <v>116</v>
      </c>
      <c r="N471" s="33">
        <v>8.5</v>
      </c>
      <c r="O471" s="33">
        <v>1.08</v>
      </c>
      <c r="Q471" s="12">
        <f t="shared" si="47"/>
        <v>45178.979166666664</v>
      </c>
      <c r="R471" s="13">
        <f t="shared" ca="1" si="48"/>
        <v>1694302199.9999998</v>
      </c>
    </row>
    <row r="472" spans="2:18" x14ac:dyDescent="0.25">
      <c r="B472" s="32" t="s">
        <v>83</v>
      </c>
      <c r="C472" s="33" t="s">
        <v>84</v>
      </c>
      <c r="D472" s="33">
        <v>2.35</v>
      </c>
      <c r="E472" s="33">
        <v>1.65</v>
      </c>
      <c r="F472" t="s">
        <v>186</v>
      </c>
      <c r="G472" s="12">
        <f t="shared" si="43"/>
        <v>45178.833333333336</v>
      </c>
      <c r="H472" s="13">
        <f t="shared" ca="1" si="44"/>
        <v>1694289600.0000002</v>
      </c>
      <c r="I472">
        <f t="shared" si="45"/>
        <v>0.18052869116698905</v>
      </c>
      <c r="J472">
        <f t="shared" si="46"/>
        <v>0.60126434558349451</v>
      </c>
      <c r="L472" s="34" t="s">
        <v>117</v>
      </c>
      <c r="M472" s="35" t="s">
        <v>116</v>
      </c>
      <c r="N472" s="35">
        <v>8.5</v>
      </c>
      <c r="O472" s="35">
        <v>1.08</v>
      </c>
      <c r="Q472" s="12">
        <f t="shared" si="47"/>
        <v>45178.979166666664</v>
      </c>
      <c r="R472" s="13">
        <f t="shared" ca="1" si="48"/>
        <v>1694302199.9999998</v>
      </c>
    </row>
    <row r="473" spans="2:18" x14ac:dyDescent="0.25">
      <c r="B473" s="34" t="s">
        <v>83</v>
      </c>
      <c r="C473" s="35" t="s">
        <v>84</v>
      </c>
      <c r="D473" s="35">
        <v>2.23</v>
      </c>
      <c r="E473" s="35">
        <v>1.67</v>
      </c>
      <c r="F473" t="s">
        <v>186</v>
      </c>
      <c r="G473" s="12">
        <f t="shared" si="43"/>
        <v>45178.833333333336</v>
      </c>
      <c r="H473" s="13">
        <f t="shared" ca="1" si="44"/>
        <v>1694289600.0000002</v>
      </c>
      <c r="I473">
        <f t="shared" si="45"/>
        <v>0.15037190193603828</v>
      </c>
      <c r="J473">
        <f t="shared" si="46"/>
        <v>0.58618595096801918</v>
      </c>
      <c r="L473" s="32" t="s">
        <v>117</v>
      </c>
      <c r="M473" s="33" t="s">
        <v>116</v>
      </c>
      <c r="N473" s="33">
        <v>9</v>
      </c>
      <c r="O473" s="33">
        <v>1.08</v>
      </c>
      <c r="Q473" s="12">
        <f t="shared" si="47"/>
        <v>45178.979166666664</v>
      </c>
      <c r="R473" s="13">
        <f t="shared" ca="1" si="48"/>
        <v>1694302199.9999998</v>
      </c>
    </row>
    <row r="474" spans="2:18" x14ac:dyDescent="0.25">
      <c r="B474" s="32" t="s">
        <v>83</v>
      </c>
      <c r="C474" s="33" t="s">
        <v>84</v>
      </c>
      <c r="D474" s="33">
        <v>2.23</v>
      </c>
      <c r="E474" s="33">
        <v>1.67</v>
      </c>
      <c r="F474" t="s">
        <v>186</v>
      </c>
      <c r="G474" s="12">
        <f t="shared" si="43"/>
        <v>45178.833333333336</v>
      </c>
      <c r="H474" s="13">
        <f t="shared" ca="1" si="44"/>
        <v>1694289600.0000002</v>
      </c>
      <c r="I474">
        <f t="shared" si="45"/>
        <v>0.15037190193603828</v>
      </c>
      <c r="J474">
        <f t="shared" si="46"/>
        <v>0.58618595096801918</v>
      </c>
      <c r="L474" s="34" t="s">
        <v>115</v>
      </c>
      <c r="M474" s="35" t="s">
        <v>116</v>
      </c>
      <c r="N474" s="35">
        <v>5.8</v>
      </c>
      <c r="O474" s="35">
        <v>1.1399999999999999</v>
      </c>
      <c r="Q474" s="12">
        <f t="shared" si="47"/>
        <v>45178.979166666664</v>
      </c>
      <c r="R474" s="13">
        <f t="shared" ca="1" si="48"/>
        <v>1694302199.9999998</v>
      </c>
    </row>
    <row r="475" spans="2:18" x14ac:dyDescent="0.25">
      <c r="B475" s="34" t="s">
        <v>83</v>
      </c>
      <c r="C475" s="35" t="s">
        <v>84</v>
      </c>
      <c r="D475" s="35">
        <v>2.35</v>
      </c>
      <c r="E475" s="35">
        <v>1.62</v>
      </c>
      <c r="F475" t="s">
        <v>186</v>
      </c>
      <c r="G475" s="12">
        <f t="shared" si="43"/>
        <v>45178.833333333336</v>
      </c>
      <c r="H475" s="13">
        <f t="shared" ca="1" si="44"/>
        <v>1694289600.0000002</v>
      </c>
      <c r="I475">
        <f t="shared" si="45"/>
        <v>0.19175203572366689</v>
      </c>
      <c r="J475">
        <f t="shared" si="46"/>
        <v>0.60687601786183343</v>
      </c>
      <c r="L475" s="32" t="s">
        <v>115</v>
      </c>
      <c r="M475" s="33" t="s">
        <v>116</v>
      </c>
      <c r="N475" s="33">
        <v>5.9</v>
      </c>
      <c r="O475" s="33">
        <v>1.1399999999999999</v>
      </c>
      <c r="Q475" s="12">
        <f t="shared" si="47"/>
        <v>45178.979166666664</v>
      </c>
      <c r="R475" s="13">
        <f t="shared" ca="1" si="48"/>
        <v>1694302199.9999998</v>
      </c>
    </row>
    <row r="476" spans="2:18" x14ac:dyDescent="0.25">
      <c r="B476" s="32" t="s">
        <v>83</v>
      </c>
      <c r="C476" s="33" t="s">
        <v>84</v>
      </c>
      <c r="D476" s="33">
        <v>2.2999999999999998</v>
      </c>
      <c r="E476" s="33">
        <v>1.65</v>
      </c>
      <c r="F476" t="s">
        <v>186</v>
      </c>
      <c r="G476" s="12">
        <f t="shared" si="43"/>
        <v>45178.833333333336</v>
      </c>
      <c r="H476" s="13">
        <f t="shared" ca="1" si="44"/>
        <v>1694289600.0000002</v>
      </c>
      <c r="I476">
        <f t="shared" si="45"/>
        <v>0.17127799736495386</v>
      </c>
      <c r="J476">
        <f t="shared" si="46"/>
        <v>0.59663899868247694</v>
      </c>
      <c r="L476" s="32" t="s">
        <v>115</v>
      </c>
      <c r="M476" s="33" t="s">
        <v>116</v>
      </c>
      <c r="N476" s="33">
        <v>5.5</v>
      </c>
      <c r="O476" s="33">
        <v>1.1499999999999999</v>
      </c>
      <c r="Q476" s="12">
        <f t="shared" si="47"/>
        <v>45178.979166666664</v>
      </c>
      <c r="R476" s="13">
        <f t="shared" ca="1" si="48"/>
        <v>1694302199.9999998</v>
      </c>
    </row>
    <row r="477" spans="2:18" x14ac:dyDescent="0.25">
      <c r="B477" s="34" t="s">
        <v>83</v>
      </c>
      <c r="C477" s="35" t="s">
        <v>84</v>
      </c>
      <c r="D477" s="35">
        <v>2.2999999999999998</v>
      </c>
      <c r="E477" s="35">
        <v>1.65</v>
      </c>
      <c r="F477" t="s">
        <v>186</v>
      </c>
      <c r="G477" s="12">
        <f t="shared" si="43"/>
        <v>45178.833333333336</v>
      </c>
      <c r="H477" s="13">
        <f t="shared" ca="1" si="44"/>
        <v>1694289600.0000002</v>
      </c>
      <c r="I477">
        <f t="shared" si="45"/>
        <v>0.17127799736495386</v>
      </c>
      <c r="J477">
        <f t="shared" si="46"/>
        <v>0.59663899868247694</v>
      </c>
      <c r="L477" s="32" t="s">
        <v>115</v>
      </c>
      <c r="M477" s="33" t="s">
        <v>116</v>
      </c>
      <c r="N477" s="33">
        <v>5.5</v>
      </c>
      <c r="O477" s="33">
        <v>1.1499999999999999</v>
      </c>
      <c r="Q477" s="12">
        <f t="shared" si="47"/>
        <v>45178.979166666664</v>
      </c>
      <c r="R477" s="13">
        <f t="shared" ca="1" si="48"/>
        <v>1694302199.9999998</v>
      </c>
    </row>
    <row r="478" spans="2:18" x14ac:dyDescent="0.25">
      <c r="B478" s="32" t="s">
        <v>83</v>
      </c>
      <c r="C478" s="33" t="s">
        <v>84</v>
      </c>
      <c r="D478" s="33">
        <v>2.2999999999999998</v>
      </c>
      <c r="E478" s="33">
        <v>1.65</v>
      </c>
      <c r="F478" t="s">
        <v>186</v>
      </c>
      <c r="G478" s="12">
        <f t="shared" si="43"/>
        <v>45178.833333333336</v>
      </c>
      <c r="H478" s="13">
        <f t="shared" ca="1" si="44"/>
        <v>1694289600.0000002</v>
      </c>
      <c r="I478">
        <f t="shared" si="45"/>
        <v>0.17127799736495386</v>
      </c>
      <c r="J478">
        <f t="shared" si="46"/>
        <v>0.59663899868247694</v>
      </c>
      <c r="L478" s="32" t="s">
        <v>115</v>
      </c>
      <c r="M478" s="33" t="s">
        <v>116</v>
      </c>
      <c r="N478" s="33">
        <v>5.6</v>
      </c>
      <c r="O478" s="33">
        <v>1.1499999999999999</v>
      </c>
      <c r="Q478" s="12">
        <f t="shared" si="47"/>
        <v>45178.979166666664</v>
      </c>
      <c r="R478" s="13">
        <f t="shared" ca="1" si="48"/>
        <v>1694302199.9999998</v>
      </c>
    </row>
    <row r="479" spans="2:18" x14ac:dyDescent="0.25">
      <c r="B479" s="34" t="s">
        <v>83</v>
      </c>
      <c r="C479" s="35" t="s">
        <v>84</v>
      </c>
      <c r="D479" s="35">
        <v>2.29</v>
      </c>
      <c r="E479" s="35">
        <v>1.63</v>
      </c>
      <c r="F479" t="s">
        <v>186</v>
      </c>
      <c r="G479" s="12">
        <f t="shared" si="43"/>
        <v>45178.833333333336</v>
      </c>
      <c r="H479" s="13">
        <f t="shared" ca="1" si="44"/>
        <v>1694289600.0000002</v>
      </c>
      <c r="I479">
        <f t="shared" si="45"/>
        <v>0.17681570980791383</v>
      </c>
      <c r="J479">
        <f t="shared" si="46"/>
        <v>0.59940785490395698</v>
      </c>
      <c r="L479" s="34" t="s">
        <v>115</v>
      </c>
      <c r="M479" s="35" t="s">
        <v>116</v>
      </c>
      <c r="N479" s="35">
        <v>5.6</v>
      </c>
      <c r="O479" s="35">
        <v>1.1499999999999999</v>
      </c>
      <c r="Q479" s="12">
        <f t="shared" si="47"/>
        <v>45178.979166666664</v>
      </c>
      <c r="R479" s="13">
        <f t="shared" ca="1" si="48"/>
        <v>1694302199.9999998</v>
      </c>
    </row>
    <row r="480" spans="2:18" x14ac:dyDescent="0.25">
      <c r="B480" s="32" t="s">
        <v>83</v>
      </c>
      <c r="C480" s="33" t="s">
        <v>84</v>
      </c>
      <c r="D480" s="33">
        <v>2.35</v>
      </c>
      <c r="E480" s="33">
        <v>1.65</v>
      </c>
      <c r="F480" t="s">
        <v>186</v>
      </c>
      <c r="G480" s="12">
        <f t="shared" si="43"/>
        <v>45178.833333333336</v>
      </c>
      <c r="H480" s="13">
        <f t="shared" ca="1" si="44"/>
        <v>1694289600.0000002</v>
      </c>
      <c r="I480">
        <f t="shared" si="45"/>
        <v>0.18052869116698905</v>
      </c>
      <c r="J480">
        <f t="shared" si="46"/>
        <v>0.60126434558349451</v>
      </c>
      <c r="L480" s="34" t="s">
        <v>115</v>
      </c>
      <c r="M480" s="35" t="s">
        <v>116</v>
      </c>
      <c r="N480" s="35">
        <v>5.55</v>
      </c>
      <c r="O480" s="35">
        <v>1.1599999999999999</v>
      </c>
      <c r="Q480" s="12">
        <f t="shared" si="47"/>
        <v>45178.979166666664</v>
      </c>
      <c r="R480" s="13">
        <f t="shared" ca="1" si="48"/>
        <v>1694302199.9999998</v>
      </c>
    </row>
    <row r="481" spans="2:18" x14ac:dyDescent="0.25">
      <c r="B481" s="34" t="s">
        <v>83</v>
      </c>
      <c r="C481" s="35" t="s">
        <v>84</v>
      </c>
      <c r="D481" s="35">
        <v>2.35</v>
      </c>
      <c r="E481" s="35">
        <v>1.64</v>
      </c>
      <c r="F481" t="s">
        <v>186</v>
      </c>
      <c r="G481" s="12">
        <f t="shared" si="43"/>
        <v>45178.833333333336</v>
      </c>
      <c r="H481" s="13">
        <f t="shared" ca="1" si="44"/>
        <v>1694289600.0000002</v>
      </c>
      <c r="I481">
        <f t="shared" si="45"/>
        <v>0.18422418266735857</v>
      </c>
      <c r="J481">
        <f t="shared" si="46"/>
        <v>0.60311209133367927</v>
      </c>
      <c r="L481" s="32" t="s">
        <v>115</v>
      </c>
      <c r="M481" s="33" t="s">
        <v>116</v>
      </c>
      <c r="N481" s="33">
        <v>5.6</v>
      </c>
      <c r="O481" s="33">
        <v>1.1599999999999999</v>
      </c>
      <c r="Q481" s="12">
        <f t="shared" si="47"/>
        <v>45178.979166666664</v>
      </c>
      <c r="R481" s="13">
        <f t="shared" ca="1" si="48"/>
        <v>1694302199.9999998</v>
      </c>
    </row>
    <row r="482" spans="2:18" x14ac:dyDescent="0.25">
      <c r="B482" s="32" t="s">
        <v>83</v>
      </c>
      <c r="C482" s="33" t="s">
        <v>84</v>
      </c>
      <c r="D482" s="33">
        <v>2.2799999999999998</v>
      </c>
      <c r="E482" s="33">
        <v>1.67</v>
      </c>
      <c r="F482" t="s">
        <v>186</v>
      </c>
      <c r="G482" s="12">
        <f t="shared" si="43"/>
        <v>45178.833333333336</v>
      </c>
      <c r="H482" s="13">
        <f t="shared" ca="1" si="44"/>
        <v>1694289600.0000002</v>
      </c>
      <c r="I482">
        <f t="shared" si="45"/>
        <v>0.16020590398151069</v>
      </c>
      <c r="J482">
        <f t="shared" si="46"/>
        <v>0.59110295199075535</v>
      </c>
      <c r="L482" s="34" t="s">
        <v>115</v>
      </c>
      <c r="M482" s="35" t="s">
        <v>116</v>
      </c>
      <c r="N482" s="35">
        <v>5.25</v>
      </c>
      <c r="O482" s="35">
        <v>1.17</v>
      </c>
      <c r="Q482" s="12">
        <f t="shared" si="47"/>
        <v>45178.979166666664</v>
      </c>
      <c r="R482" s="13">
        <f t="shared" ca="1" si="48"/>
        <v>1694302199.9999998</v>
      </c>
    </row>
    <row r="483" spans="2:18" x14ac:dyDescent="0.25">
      <c r="B483" s="34" t="s">
        <v>83</v>
      </c>
      <c r="C483" s="35" t="s">
        <v>84</v>
      </c>
      <c r="D483" s="35">
        <v>2.2999999999999998</v>
      </c>
      <c r="E483" s="35">
        <v>1.67</v>
      </c>
      <c r="F483" t="s">
        <v>186</v>
      </c>
      <c r="G483" s="12">
        <f t="shared" si="43"/>
        <v>45178.833333333336</v>
      </c>
      <c r="H483" s="13">
        <f t="shared" ca="1" si="44"/>
        <v>1694289600.0000002</v>
      </c>
      <c r="I483">
        <f t="shared" si="45"/>
        <v>0.16401978651392868</v>
      </c>
      <c r="J483">
        <f t="shared" si="46"/>
        <v>0.59300989325696429</v>
      </c>
      <c r="L483" s="34" t="s">
        <v>115</v>
      </c>
      <c r="M483" s="35" t="s">
        <v>116</v>
      </c>
      <c r="N483" s="35">
        <v>5.3</v>
      </c>
      <c r="O483" s="35">
        <v>1.17</v>
      </c>
      <c r="Q483" s="12">
        <f t="shared" si="47"/>
        <v>45178.979166666664</v>
      </c>
      <c r="R483" s="13">
        <f t="shared" ca="1" si="48"/>
        <v>1694302199.9999998</v>
      </c>
    </row>
    <row r="484" spans="2:18" x14ac:dyDescent="0.25">
      <c r="B484" s="32" t="s">
        <v>83</v>
      </c>
      <c r="C484" s="33" t="s">
        <v>84</v>
      </c>
      <c r="D484" s="33">
        <v>2.2999999999999998</v>
      </c>
      <c r="E484" s="33">
        <v>1.67</v>
      </c>
      <c r="F484" t="s">
        <v>186</v>
      </c>
      <c r="G484" s="12">
        <f t="shared" si="43"/>
        <v>45178.833333333336</v>
      </c>
      <c r="H484" s="13">
        <f t="shared" ca="1" si="44"/>
        <v>1694289600.0000002</v>
      </c>
      <c r="I484">
        <f t="shared" si="45"/>
        <v>0.16401978651392868</v>
      </c>
      <c r="J484">
        <f t="shared" si="46"/>
        <v>0.59300989325696429</v>
      </c>
      <c r="L484" s="32" t="s">
        <v>115</v>
      </c>
      <c r="M484" s="33" t="s">
        <v>116</v>
      </c>
      <c r="N484" s="33">
        <v>5.5</v>
      </c>
      <c r="O484" s="33">
        <v>1.17</v>
      </c>
      <c r="Q484" s="12">
        <f t="shared" si="47"/>
        <v>45178.979166666664</v>
      </c>
      <c r="R484" s="13">
        <f t="shared" ca="1" si="48"/>
        <v>1694302199.9999998</v>
      </c>
    </row>
    <row r="485" spans="2:18" x14ac:dyDescent="0.25">
      <c r="B485" s="34" t="s">
        <v>83</v>
      </c>
      <c r="C485" s="35" t="s">
        <v>84</v>
      </c>
      <c r="D485" s="35">
        <v>2.3199999999999998</v>
      </c>
      <c r="E485" s="35">
        <v>1.62</v>
      </c>
      <c r="F485" t="s">
        <v>186</v>
      </c>
      <c r="G485" s="12">
        <f t="shared" si="43"/>
        <v>45178.833333333336</v>
      </c>
      <c r="H485" s="13">
        <f t="shared" ca="1" si="44"/>
        <v>1694289600.0000002</v>
      </c>
      <c r="I485">
        <f t="shared" si="45"/>
        <v>0.1862494678586632</v>
      </c>
      <c r="J485">
        <f t="shared" si="46"/>
        <v>0.60412473392933164</v>
      </c>
      <c r="L485" s="34" t="s">
        <v>115</v>
      </c>
      <c r="M485" s="35" t="s">
        <v>116</v>
      </c>
      <c r="N485" s="35">
        <v>5.6</v>
      </c>
      <c r="O485" s="35">
        <v>1.17</v>
      </c>
      <c r="Q485" s="12">
        <f t="shared" si="47"/>
        <v>45178.979166666664</v>
      </c>
      <c r="R485" s="13">
        <f t="shared" ca="1" si="48"/>
        <v>1694302199.9999998</v>
      </c>
    </row>
    <row r="486" spans="2:18" x14ac:dyDescent="0.25">
      <c r="B486" s="32" t="s">
        <v>83</v>
      </c>
      <c r="C486" s="33" t="s">
        <v>84</v>
      </c>
      <c r="D486" s="33">
        <v>2.2999999999999998</v>
      </c>
      <c r="E486" s="33">
        <v>1.62</v>
      </c>
      <c r="F486" t="s">
        <v>186</v>
      </c>
      <c r="G486" s="12">
        <f t="shared" si="43"/>
        <v>45178.833333333336</v>
      </c>
      <c r="H486" s="13">
        <f t="shared" ca="1" si="44"/>
        <v>1694289600.0000002</v>
      </c>
      <c r="I486">
        <f t="shared" si="45"/>
        <v>0.1825013419216317</v>
      </c>
      <c r="J486">
        <f t="shared" si="46"/>
        <v>0.60225067096081586</v>
      </c>
      <c r="L486" s="32" t="s">
        <v>115</v>
      </c>
      <c r="M486" s="33" t="s">
        <v>116</v>
      </c>
      <c r="N486" s="33">
        <v>5.6</v>
      </c>
      <c r="O486" s="33">
        <v>1.17</v>
      </c>
      <c r="Q486" s="12">
        <f t="shared" si="47"/>
        <v>45178.979166666664</v>
      </c>
      <c r="R486" s="13">
        <f t="shared" ca="1" si="48"/>
        <v>1694302199.9999998</v>
      </c>
    </row>
    <row r="487" spans="2:18" x14ac:dyDescent="0.25">
      <c r="B487" s="34" t="s">
        <v>85</v>
      </c>
      <c r="C487" s="35" t="s">
        <v>84</v>
      </c>
      <c r="D487" s="35">
        <v>1.01</v>
      </c>
      <c r="E487" s="35">
        <v>23</v>
      </c>
      <c r="F487" t="s">
        <v>186</v>
      </c>
      <c r="G487" s="12">
        <f t="shared" si="43"/>
        <v>45178.833333333336</v>
      </c>
      <c r="H487" s="13">
        <f t="shared" ca="1" si="44"/>
        <v>1694289600.0000002</v>
      </c>
      <c r="I487">
        <f t="shared" si="45"/>
        <v>0.9466207490314249</v>
      </c>
      <c r="J487">
        <f t="shared" si="46"/>
        <v>0.98431037451571246</v>
      </c>
      <c r="L487" s="34" t="s">
        <v>113</v>
      </c>
      <c r="M487" s="35" t="s">
        <v>116</v>
      </c>
      <c r="N487" s="35">
        <v>3.75</v>
      </c>
      <c r="O487" s="35">
        <v>1.25</v>
      </c>
      <c r="Q487" s="12">
        <f t="shared" si="47"/>
        <v>45178.979166666664</v>
      </c>
      <c r="R487" s="13">
        <f t="shared" ca="1" si="48"/>
        <v>1694302199.9999998</v>
      </c>
    </row>
    <row r="488" spans="2:18" x14ac:dyDescent="0.25">
      <c r="B488" s="32" t="s">
        <v>85</v>
      </c>
      <c r="C488" s="33" t="s">
        <v>84</v>
      </c>
      <c r="D488" s="33">
        <v>1</v>
      </c>
      <c r="E488" s="33">
        <v>41</v>
      </c>
      <c r="F488" t="s">
        <v>186</v>
      </c>
      <c r="G488" s="12">
        <f t="shared" si="43"/>
        <v>45178.833333333336</v>
      </c>
      <c r="H488" s="13">
        <f t="shared" ca="1" si="44"/>
        <v>1694289600.0000002</v>
      </c>
      <c r="I488">
        <f t="shared" si="45"/>
        <v>0.97560975609756095</v>
      </c>
      <c r="J488">
        <f t="shared" si="46"/>
        <v>0.99880487804878049</v>
      </c>
      <c r="L488" s="34" t="s">
        <v>113</v>
      </c>
      <c r="M488" s="35" t="s">
        <v>116</v>
      </c>
      <c r="N488" s="35">
        <v>4</v>
      </c>
      <c r="O488" s="35">
        <v>1.26</v>
      </c>
      <c r="Q488" s="12">
        <f t="shared" si="47"/>
        <v>45178.979166666664</v>
      </c>
      <c r="R488" s="13">
        <f t="shared" ca="1" si="48"/>
        <v>1694302199.9999998</v>
      </c>
    </row>
    <row r="489" spans="2:18" x14ac:dyDescent="0.25">
      <c r="B489" s="34" t="s">
        <v>85</v>
      </c>
      <c r="C489" s="35" t="s">
        <v>84</v>
      </c>
      <c r="D489" s="35">
        <v>1</v>
      </c>
      <c r="E489" s="35">
        <v>41</v>
      </c>
      <c r="F489" t="s">
        <v>186</v>
      </c>
      <c r="G489" s="12">
        <f t="shared" si="43"/>
        <v>45178.833333333336</v>
      </c>
      <c r="H489" s="13">
        <f t="shared" ca="1" si="44"/>
        <v>1694289600.0000002</v>
      </c>
      <c r="I489">
        <f t="shared" si="45"/>
        <v>0.97560975609756095</v>
      </c>
      <c r="J489">
        <f t="shared" si="46"/>
        <v>0.99880487804878049</v>
      </c>
      <c r="L489" s="32" t="s">
        <v>113</v>
      </c>
      <c r="M489" s="33" t="s">
        <v>116</v>
      </c>
      <c r="N489" s="33">
        <v>3.8</v>
      </c>
      <c r="O489" s="33">
        <v>1.28</v>
      </c>
      <c r="Q489" s="12">
        <f t="shared" si="47"/>
        <v>45178.979166666664</v>
      </c>
      <c r="R489" s="13">
        <f t="shared" ca="1" si="48"/>
        <v>1694302199.9999998</v>
      </c>
    </row>
    <row r="490" spans="2:18" x14ac:dyDescent="0.25">
      <c r="B490" s="32" t="s">
        <v>86</v>
      </c>
      <c r="C490" s="33" t="s">
        <v>87</v>
      </c>
      <c r="D490" s="33">
        <v>21</v>
      </c>
      <c r="E490" s="33">
        <v>1.01</v>
      </c>
      <c r="F490" t="s">
        <v>186</v>
      </c>
      <c r="G490" s="12">
        <f t="shared" si="43"/>
        <v>45178.874305555553</v>
      </c>
      <c r="H490" s="13">
        <f t="shared" ca="1" si="44"/>
        <v>1694293139.9999998</v>
      </c>
      <c r="I490">
        <f t="shared" si="45"/>
        <v>0.94247996228194242</v>
      </c>
      <c r="J490">
        <f t="shared" si="46"/>
        <v>0.98223998114097122</v>
      </c>
      <c r="L490" s="34" t="s">
        <v>113</v>
      </c>
      <c r="M490" s="35" t="s">
        <v>116</v>
      </c>
      <c r="N490" s="35">
        <v>3.65</v>
      </c>
      <c r="O490" s="35">
        <v>1.29</v>
      </c>
      <c r="Q490" s="12">
        <f t="shared" si="47"/>
        <v>45178.979166666664</v>
      </c>
      <c r="R490" s="13">
        <f t="shared" ca="1" si="48"/>
        <v>1694302199.9999998</v>
      </c>
    </row>
    <row r="491" spans="2:18" x14ac:dyDescent="0.25">
      <c r="B491" s="34" t="s">
        <v>86</v>
      </c>
      <c r="C491" s="35" t="s">
        <v>87</v>
      </c>
      <c r="D491" s="35">
        <v>26</v>
      </c>
      <c r="E491" s="35">
        <v>1.01</v>
      </c>
      <c r="F491" t="s">
        <v>186</v>
      </c>
      <c r="G491" s="12">
        <f t="shared" si="43"/>
        <v>45178.874305555553</v>
      </c>
      <c r="H491" s="13">
        <f t="shared" ca="1" si="44"/>
        <v>1694293139.9999998</v>
      </c>
      <c r="I491">
        <f t="shared" si="45"/>
        <v>0.95163747143945165</v>
      </c>
      <c r="J491">
        <f t="shared" si="46"/>
        <v>0.98681873571972578</v>
      </c>
      <c r="L491" s="32" t="s">
        <v>113</v>
      </c>
      <c r="M491" s="33" t="s">
        <v>116</v>
      </c>
      <c r="N491" s="33">
        <v>3.65</v>
      </c>
      <c r="O491" s="33">
        <v>1.29</v>
      </c>
      <c r="Q491" s="12">
        <f t="shared" si="47"/>
        <v>45178.979166666664</v>
      </c>
      <c r="R491" s="13">
        <f t="shared" ca="1" si="48"/>
        <v>1694302199.9999998</v>
      </c>
    </row>
    <row r="492" spans="2:18" x14ac:dyDescent="0.25">
      <c r="B492" s="32" t="s">
        <v>88</v>
      </c>
      <c r="C492" s="33" t="s">
        <v>89</v>
      </c>
      <c r="D492" s="33">
        <v>7.25</v>
      </c>
      <c r="E492" s="33">
        <v>1.1100000000000001</v>
      </c>
      <c r="F492" t="s">
        <v>186</v>
      </c>
      <c r="G492" s="12">
        <f t="shared" si="43"/>
        <v>45178.884722222225</v>
      </c>
      <c r="H492" s="13">
        <f t="shared" ca="1" si="44"/>
        <v>1694294040.0000002</v>
      </c>
      <c r="I492">
        <f t="shared" si="45"/>
        <v>0.76296986641814213</v>
      </c>
      <c r="J492">
        <f t="shared" si="46"/>
        <v>0.89248493320907107</v>
      </c>
      <c r="L492" s="34" t="s">
        <v>113</v>
      </c>
      <c r="M492" s="35" t="s">
        <v>116</v>
      </c>
      <c r="N492" s="35">
        <v>3.65</v>
      </c>
      <c r="O492" s="35">
        <v>1.29</v>
      </c>
      <c r="Q492" s="12">
        <f t="shared" si="47"/>
        <v>45178.979166666664</v>
      </c>
      <c r="R492" s="13">
        <f t="shared" ca="1" si="48"/>
        <v>1694302199.9999998</v>
      </c>
    </row>
    <row r="493" spans="2:18" x14ac:dyDescent="0.25">
      <c r="B493" s="34" t="s">
        <v>88</v>
      </c>
      <c r="C493" s="35" t="s">
        <v>89</v>
      </c>
      <c r="D493" s="35">
        <v>9</v>
      </c>
      <c r="E493" s="35">
        <v>1.07</v>
      </c>
      <c r="F493" t="s">
        <v>186</v>
      </c>
      <c r="G493" s="12">
        <f t="shared" si="43"/>
        <v>45178.884722222225</v>
      </c>
      <c r="H493" s="13">
        <f t="shared" ca="1" si="44"/>
        <v>1694294040.0000002</v>
      </c>
      <c r="I493">
        <f t="shared" si="45"/>
        <v>0.82346832814122539</v>
      </c>
      <c r="J493">
        <f t="shared" si="46"/>
        <v>0.92273416407061271</v>
      </c>
      <c r="L493" s="32" t="s">
        <v>113</v>
      </c>
      <c r="M493" s="33" t="s">
        <v>116</v>
      </c>
      <c r="N493" s="33">
        <v>3.75</v>
      </c>
      <c r="O493" s="33">
        <v>1.29</v>
      </c>
      <c r="Q493" s="12">
        <f t="shared" si="47"/>
        <v>45178.979166666664</v>
      </c>
      <c r="R493" s="13">
        <f t="shared" ca="1" si="48"/>
        <v>1694302199.9999998</v>
      </c>
    </row>
    <row r="494" spans="2:18" x14ac:dyDescent="0.25">
      <c r="B494" s="32" t="s">
        <v>88</v>
      </c>
      <c r="C494" s="33" t="s">
        <v>89</v>
      </c>
      <c r="D494" s="33">
        <v>7</v>
      </c>
      <c r="E494" s="33">
        <v>1.1100000000000001</v>
      </c>
      <c r="F494" t="s">
        <v>186</v>
      </c>
      <c r="G494" s="12">
        <f t="shared" si="43"/>
        <v>45178.884722222225</v>
      </c>
      <c r="H494" s="13">
        <f t="shared" ca="1" si="44"/>
        <v>1694294040.0000002</v>
      </c>
      <c r="I494">
        <f t="shared" si="45"/>
        <v>0.75804375804375801</v>
      </c>
      <c r="J494">
        <f t="shared" si="46"/>
        <v>0.89002187902187901</v>
      </c>
      <c r="L494" s="34" t="s">
        <v>113</v>
      </c>
      <c r="M494" s="35" t="s">
        <v>116</v>
      </c>
      <c r="N494" s="35">
        <v>3.75</v>
      </c>
      <c r="O494" s="35">
        <v>1.29</v>
      </c>
      <c r="Q494" s="12">
        <f t="shared" si="47"/>
        <v>45178.979166666664</v>
      </c>
      <c r="R494" s="13">
        <f t="shared" ca="1" si="48"/>
        <v>1694302199.9999998</v>
      </c>
    </row>
    <row r="495" spans="2:18" x14ac:dyDescent="0.25">
      <c r="B495" s="34" t="s">
        <v>88</v>
      </c>
      <c r="C495" s="35" t="s">
        <v>89</v>
      </c>
      <c r="D495" s="35">
        <v>8</v>
      </c>
      <c r="E495" s="35">
        <v>1.0900000000000001</v>
      </c>
      <c r="F495" t="s">
        <v>186</v>
      </c>
      <c r="G495" s="12">
        <f t="shared" si="43"/>
        <v>45178.884722222225</v>
      </c>
      <c r="H495" s="13">
        <f t="shared" ca="1" si="44"/>
        <v>1694294040.0000002</v>
      </c>
      <c r="I495">
        <f t="shared" si="45"/>
        <v>0.7924311926605504</v>
      </c>
      <c r="J495">
        <f t="shared" si="46"/>
        <v>0.90721559633027526</v>
      </c>
      <c r="L495" s="32" t="s">
        <v>113</v>
      </c>
      <c r="M495" s="33" t="s">
        <v>116</v>
      </c>
      <c r="N495" s="33">
        <v>3.75</v>
      </c>
      <c r="O495" s="33">
        <v>1.29</v>
      </c>
      <c r="Q495" s="12">
        <f t="shared" si="47"/>
        <v>45178.979166666664</v>
      </c>
      <c r="R495" s="13">
        <f t="shared" ca="1" si="48"/>
        <v>1694302199.9999998</v>
      </c>
    </row>
    <row r="496" spans="2:18" x14ac:dyDescent="0.25">
      <c r="B496" s="32" t="s">
        <v>88</v>
      </c>
      <c r="C496" s="33" t="s">
        <v>89</v>
      </c>
      <c r="D496" s="33">
        <v>7.5</v>
      </c>
      <c r="E496" s="33">
        <v>1.08</v>
      </c>
      <c r="F496" t="s">
        <v>186</v>
      </c>
      <c r="G496" s="12">
        <f t="shared" ref="G496:G559" si="49">DATEVALUE(MID(C496,1,10))+TIMEVALUE(MID(C496,12,8))</f>
        <v>45178.884722222225</v>
      </c>
      <c r="H496" s="13">
        <f t="shared" ref="H496:H559" ca="1" si="50">IF(F496&gt;TODAY(),86400*(G496-25569),100)</f>
        <v>1694294040.0000002</v>
      </c>
      <c r="I496">
        <f t="shared" ref="I496:I559" si="51">ABS(1/D496-1/E496)</f>
        <v>0.79259259259259252</v>
      </c>
      <c r="J496">
        <f t="shared" ref="J496:J559" si="52">0.511+I496/2</f>
        <v>0.90729629629629627</v>
      </c>
      <c r="L496" s="34" t="s">
        <v>113</v>
      </c>
      <c r="M496" s="35" t="s">
        <v>116</v>
      </c>
      <c r="N496" s="35">
        <v>3.78</v>
      </c>
      <c r="O496" s="35">
        <v>1.29</v>
      </c>
      <c r="Q496" s="12">
        <f t="shared" si="47"/>
        <v>45178.979166666664</v>
      </c>
      <c r="R496" s="13">
        <f t="shared" ca="1" si="48"/>
        <v>1694302199.9999998</v>
      </c>
    </row>
    <row r="497" spans="2:18" x14ac:dyDescent="0.25">
      <c r="B497" s="34" t="s">
        <v>88</v>
      </c>
      <c r="C497" s="35" t="s">
        <v>89</v>
      </c>
      <c r="D497" s="35">
        <v>7.5</v>
      </c>
      <c r="E497" s="35">
        <v>1.08</v>
      </c>
      <c r="F497" t="s">
        <v>186</v>
      </c>
      <c r="G497" s="12">
        <f t="shared" si="49"/>
        <v>45178.884722222225</v>
      </c>
      <c r="H497" s="13">
        <f t="shared" ca="1" si="50"/>
        <v>1694294040.0000002</v>
      </c>
      <c r="I497">
        <f t="shared" si="51"/>
        <v>0.79259259259259252</v>
      </c>
      <c r="J497">
        <f t="shared" si="52"/>
        <v>0.90729629629629627</v>
      </c>
      <c r="L497" s="32" t="s">
        <v>113</v>
      </c>
      <c r="M497" s="33" t="s">
        <v>116</v>
      </c>
      <c r="N497" s="33">
        <v>3.8</v>
      </c>
      <c r="O497" s="33">
        <v>1.29</v>
      </c>
      <c r="Q497" s="12">
        <f t="shared" si="47"/>
        <v>45178.979166666664</v>
      </c>
      <c r="R497" s="13">
        <f t="shared" ca="1" si="48"/>
        <v>1694302199.9999998</v>
      </c>
    </row>
    <row r="498" spans="2:18" x14ac:dyDescent="0.25">
      <c r="B498" s="32" t="s">
        <v>88</v>
      </c>
      <c r="C498" s="33" t="s">
        <v>89</v>
      </c>
      <c r="D498" s="33">
        <v>7</v>
      </c>
      <c r="E498" s="33">
        <v>1.1100000000000001</v>
      </c>
      <c r="F498" t="s">
        <v>186</v>
      </c>
      <c r="G498" s="12">
        <f t="shared" si="49"/>
        <v>45178.884722222225</v>
      </c>
      <c r="H498" s="13">
        <f t="shared" ca="1" si="50"/>
        <v>1694294040.0000002</v>
      </c>
      <c r="I498">
        <f t="shared" si="51"/>
        <v>0.75804375804375801</v>
      </c>
      <c r="J498">
        <f t="shared" si="52"/>
        <v>0.89002187902187901</v>
      </c>
      <c r="L498" s="34" t="s">
        <v>113</v>
      </c>
      <c r="M498" s="35" t="s">
        <v>116</v>
      </c>
      <c r="N498" s="35">
        <v>3.8</v>
      </c>
      <c r="O498" s="35">
        <v>1.29</v>
      </c>
      <c r="Q498" s="12">
        <f t="shared" si="47"/>
        <v>45178.979166666664</v>
      </c>
      <c r="R498" s="13">
        <f t="shared" ca="1" si="48"/>
        <v>1694302199.9999998</v>
      </c>
    </row>
    <row r="499" spans="2:18" x14ac:dyDescent="0.25">
      <c r="B499" s="34" t="s">
        <v>88</v>
      </c>
      <c r="C499" s="35" t="s">
        <v>89</v>
      </c>
      <c r="D499" s="35">
        <v>7.6</v>
      </c>
      <c r="E499" s="35">
        <v>1.1000000000000001</v>
      </c>
      <c r="F499" t="s">
        <v>186</v>
      </c>
      <c r="G499" s="12">
        <f t="shared" si="49"/>
        <v>45178.884722222225</v>
      </c>
      <c r="H499" s="13">
        <f t="shared" ca="1" si="50"/>
        <v>1694294040.0000002</v>
      </c>
      <c r="I499">
        <f t="shared" si="51"/>
        <v>0.77751196172248804</v>
      </c>
      <c r="J499">
        <f t="shared" si="52"/>
        <v>0.89975598086124409</v>
      </c>
      <c r="L499" s="32" t="s">
        <v>113</v>
      </c>
      <c r="M499" s="33" t="s">
        <v>116</v>
      </c>
      <c r="N499" s="33">
        <v>3.8</v>
      </c>
      <c r="O499" s="33">
        <v>1.29</v>
      </c>
      <c r="Q499" s="12">
        <f t="shared" si="47"/>
        <v>45178.979166666664</v>
      </c>
      <c r="R499" s="13">
        <f t="shared" ca="1" si="48"/>
        <v>1694302199.9999998</v>
      </c>
    </row>
    <row r="500" spans="2:18" x14ac:dyDescent="0.25">
      <c r="B500" s="32" t="s">
        <v>88</v>
      </c>
      <c r="C500" s="33" t="s">
        <v>89</v>
      </c>
      <c r="D500" s="33">
        <v>7.6</v>
      </c>
      <c r="E500" s="33">
        <v>1.1000000000000001</v>
      </c>
      <c r="F500" t="s">
        <v>186</v>
      </c>
      <c r="G500" s="12">
        <f t="shared" si="49"/>
        <v>45178.884722222225</v>
      </c>
      <c r="H500" s="13">
        <f t="shared" ca="1" si="50"/>
        <v>1694294040.0000002</v>
      </c>
      <c r="I500">
        <f t="shared" si="51"/>
        <v>0.77751196172248804</v>
      </c>
      <c r="J500">
        <f t="shared" si="52"/>
        <v>0.89975598086124409</v>
      </c>
      <c r="L500" s="34" t="s">
        <v>111</v>
      </c>
      <c r="M500" s="35" t="s">
        <v>116</v>
      </c>
      <c r="N500" s="35">
        <v>2.9</v>
      </c>
      <c r="O500" s="35">
        <v>1.4</v>
      </c>
      <c r="Q500" s="12">
        <f t="shared" si="47"/>
        <v>45178.979166666664</v>
      </c>
      <c r="R500" s="13">
        <f t="shared" ca="1" si="48"/>
        <v>1694302199.9999998</v>
      </c>
    </row>
    <row r="501" spans="2:18" x14ac:dyDescent="0.25">
      <c r="B501" s="34" t="s">
        <v>88</v>
      </c>
      <c r="C501" s="35" t="s">
        <v>89</v>
      </c>
      <c r="D501" s="35">
        <v>7</v>
      </c>
      <c r="E501" s="35">
        <v>1.1100000000000001</v>
      </c>
      <c r="F501" t="s">
        <v>186</v>
      </c>
      <c r="G501" s="12">
        <f t="shared" si="49"/>
        <v>45178.884722222225</v>
      </c>
      <c r="H501" s="13">
        <f t="shared" ca="1" si="50"/>
        <v>1694294040.0000002</v>
      </c>
      <c r="I501">
        <f t="shared" si="51"/>
        <v>0.75804375804375801</v>
      </c>
      <c r="J501">
        <f t="shared" si="52"/>
        <v>0.89002187902187901</v>
      </c>
      <c r="L501" s="34" t="s">
        <v>111</v>
      </c>
      <c r="M501" s="35" t="s">
        <v>116</v>
      </c>
      <c r="N501" s="35">
        <v>2.98</v>
      </c>
      <c r="O501" s="35">
        <v>1.41</v>
      </c>
      <c r="Q501" s="12">
        <f t="shared" si="47"/>
        <v>45178.979166666664</v>
      </c>
      <c r="R501" s="13">
        <f t="shared" ca="1" si="48"/>
        <v>1694302199.9999998</v>
      </c>
    </row>
    <row r="502" spans="2:18" x14ac:dyDescent="0.25">
      <c r="B502" s="32" t="s">
        <v>88</v>
      </c>
      <c r="C502" s="33" t="s">
        <v>89</v>
      </c>
      <c r="D502" s="33">
        <v>7</v>
      </c>
      <c r="E502" s="33">
        <v>1.1100000000000001</v>
      </c>
      <c r="F502" t="s">
        <v>186</v>
      </c>
      <c r="G502" s="12">
        <f t="shared" si="49"/>
        <v>45178.884722222225</v>
      </c>
      <c r="H502" s="13">
        <f t="shared" ca="1" si="50"/>
        <v>1694294040.0000002</v>
      </c>
      <c r="I502">
        <f t="shared" si="51"/>
        <v>0.75804375804375801</v>
      </c>
      <c r="J502">
        <f t="shared" si="52"/>
        <v>0.89002187902187901</v>
      </c>
      <c r="L502" s="34" t="s">
        <v>111</v>
      </c>
      <c r="M502" s="35" t="s">
        <v>116</v>
      </c>
      <c r="N502" s="35">
        <v>3</v>
      </c>
      <c r="O502" s="35">
        <v>1.41</v>
      </c>
      <c r="Q502" s="12">
        <f t="shared" si="47"/>
        <v>45178.979166666664</v>
      </c>
      <c r="R502" s="13">
        <f t="shared" ca="1" si="48"/>
        <v>1694302199.9999998</v>
      </c>
    </row>
    <row r="503" spans="2:18" x14ac:dyDescent="0.25">
      <c r="B503" s="34" t="s">
        <v>88</v>
      </c>
      <c r="C503" s="35" t="s">
        <v>89</v>
      </c>
      <c r="D503" s="35">
        <v>7</v>
      </c>
      <c r="E503" s="35">
        <v>1.1000000000000001</v>
      </c>
      <c r="F503" t="s">
        <v>186</v>
      </c>
      <c r="G503" s="12">
        <f t="shared" si="49"/>
        <v>45178.884722222225</v>
      </c>
      <c r="H503" s="13">
        <f t="shared" ca="1" si="50"/>
        <v>1694294040.0000002</v>
      </c>
      <c r="I503">
        <f t="shared" si="51"/>
        <v>0.76623376623376616</v>
      </c>
      <c r="J503">
        <f t="shared" si="52"/>
        <v>0.89411688311688309</v>
      </c>
      <c r="L503" s="32" t="s">
        <v>111</v>
      </c>
      <c r="M503" s="33" t="s">
        <v>116</v>
      </c>
      <c r="N503" s="33">
        <v>3</v>
      </c>
      <c r="O503" s="33">
        <v>1.42</v>
      </c>
      <c r="Q503" s="12">
        <f t="shared" si="47"/>
        <v>45178.979166666664</v>
      </c>
      <c r="R503" s="13">
        <f t="shared" ca="1" si="48"/>
        <v>1694302199.9999998</v>
      </c>
    </row>
    <row r="504" spans="2:18" x14ac:dyDescent="0.25">
      <c r="B504" s="32" t="s">
        <v>88</v>
      </c>
      <c r="C504" s="33" t="s">
        <v>89</v>
      </c>
      <c r="D504" s="33">
        <v>8</v>
      </c>
      <c r="E504" s="33">
        <v>1.08</v>
      </c>
      <c r="F504" t="s">
        <v>186</v>
      </c>
      <c r="G504" s="12">
        <f t="shared" si="49"/>
        <v>45178.884722222225</v>
      </c>
      <c r="H504" s="13">
        <f t="shared" ca="1" si="50"/>
        <v>1694294040.0000002</v>
      </c>
      <c r="I504">
        <f t="shared" si="51"/>
        <v>0.80092592592592582</v>
      </c>
      <c r="J504">
        <f t="shared" si="52"/>
        <v>0.91146296296296292</v>
      </c>
      <c r="L504" s="34" t="s">
        <v>111</v>
      </c>
      <c r="M504" s="35" t="s">
        <v>116</v>
      </c>
      <c r="N504" s="35">
        <v>3</v>
      </c>
      <c r="O504" s="35">
        <v>1.42</v>
      </c>
      <c r="Q504" s="12">
        <f t="shared" si="47"/>
        <v>45178.979166666664</v>
      </c>
      <c r="R504" s="13">
        <f t="shared" ca="1" si="48"/>
        <v>1694302199.9999998</v>
      </c>
    </row>
    <row r="505" spans="2:18" x14ac:dyDescent="0.25">
      <c r="B505" s="34" t="s">
        <v>88</v>
      </c>
      <c r="C505" s="35" t="s">
        <v>89</v>
      </c>
      <c r="D505" s="35">
        <v>8.25</v>
      </c>
      <c r="E505" s="35">
        <v>1.0900000000000001</v>
      </c>
      <c r="F505" t="s">
        <v>186</v>
      </c>
      <c r="G505" s="12">
        <f t="shared" si="49"/>
        <v>45178.884722222225</v>
      </c>
      <c r="H505" s="13">
        <f t="shared" ca="1" si="50"/>
        <v>1694294040.0000002</v>
      </c>
      <c r="I505">
        <f t="shared" si="51"/>
        <v>0.79621907144842918</v>
      </c>
      <c r="J505">
        <f t="shared" si="52"/>
        <v>0.9091095357242146</v>
      </c>
      <c r="L505" s="32" t="s">
        <v>111</v>
      </c>
      <c r="M505" s="33" t="s">
        <v>116</v>
      </c>
      <c r="N505" s="33">
        <v>2.88</v>
      </c>
      <c r="O505" s="33">
        <v>1.43</v>
      </c>
      <c r="Q505" s="12">
        <f t="shared" si="47"/>
        <v>45178.979166666664</v>
      </c>
      <c r="R505" s="13">
        <f t="shared" ca="1" si="48"/>
        <v>1694302199.9999998</v>
      </c>
    </row>
    <row r="506" spans="2:18" x14ac:dyDescent="0.25">
      <c r="B506" s="32" t="s">
        <v>90</v>
      </c>
      <c r="C506" s="33" t="s">
        <v>91</v>
      </c>
      <c r="D506" s="33">
        <v>1.1200000000000001</v>
      </c>
      <c r="E506" s="33">
        <v>6.4</v>
      </c>
      <c r="F506" t="s">
        <v>186</v>
      </c>
      <c r="G506" s="12">
        <f t="shared" si="49"/>
        <v>45178.915972222225</v>
      </c>
      <c r="H506" s="13">
        <f t="shared" ca="1" si="50"/>
        <v>1694296740.0000002</v>
      </c>
      <c r="I506">
        <f t="shared" si="51"/>
        <v>0.73660714285714279</v>
      </c>
      <c r="J506">
        <f t="shared" si="52"/>
        <v>0.87930357142857141</v>
      </c>
      <c r="L506" s="34" t="s">
        <v>111</v>
      </c>
      <c r="M506" s="35" t="s">
        <v>116</v>
      </c>
      <c r="N506" s="35">
        <v>2.88</v>
      </c>
      <c r="O506" s="35">
        <v>1.43</v>
      </c>
      <c r="Q506" s="12">
        <f t="shared" si="47"/>
        <v>45178.979166666664</v>
      </c>
      <c r="R506" s="13">
        <f t="shared" ca="1" si="48"/>
        <v>1694302199.9999998</v>
      </c>
    </row>
    <row r="507" spans="2:18" x14ac:dyDescent="0.25">
      <c r="B507" s="34" t="s">
        <v>90</v>
      </c>
      <c r="C507" s="35" t="s">
        <v>91</v>
      </c>
      <c r="D507" s="35">
        <v>1.1299999999999999</v>
      </c>
      <c r="E507" s="35">
        <v>6</v>
      </c>
      <c r="F507" t="s">
        <v>186</v>
      </c>
      <c r="G507" s="12">
        <f t="shared" si="49"/>
        <v>45178.915972222225</v>
      </c>
      <c r="H507" s="13">
        <f t="shared" ca="1" si="50"/>
        <v>1694296740.0000002</v>
      </c>
      <c r="I507">
        <f t="shared" si="51"/>
        <v>0.71828908554572279</v>
      </c>
      <c r="J507">
        <f t="shared" si="52"/>
        <v>0.87014454277286135</v>
      </c>
      <c r="L507" s="32" t="s">
        <v>111</v>
      </c>
      <c r="M507" s="33" t="s">
        <v>116</v>
      </c>
      <c r="N507" s="33">
        <v>2.9</v>
      </c>
      <c r="O507" s="33">
        <v>1.43</v>
      </c>
      <c r="Q507" s="12">
        <f t="shared" si="47"/>
        <v>45178.979166666664</v>
      </c>
      <c r="R507" s="13">
        <f t="shared" ca="1" si="48"/>
        <v>1694302199.9999998</v>
      </c>
    </row>
    <row r="508" spans="2:18" x14ac:dyDescent="0.25">
      <c r="B508" s="32" t="s">
        <v>90</v>
      </c>
      <c r="C508" s="33" t="s">
        <v>91</v>
      </c>
      <c r="D508" s="33">
        <v>1.1299999999999999</v>
      </c>
      <c r="E508" s="33">
        <v>6</v>
      </c>
      <c r="F508" t="s">
        <v>186</v>
      </c>
      <c r="G508" s="12">
        <f t="shared" si="49"/>
        <v>45178.915972222225</v>
      </c>
      <c r="H508" s="13">
        <f t="shared" ca="1" si="50"/>
        <v>1694296740.0000002</v>
      </c>
      <c r="I508">
        <f t="shared" si="51"/>
        <v>0.71828908554572279</v>
      </c>
      <c r="J508">
        <f t="shared" si="52"/>
        <v>0.87014454277286135</v>
      </c>
      <c r="L508" s="32" t="s">
        <v>111</v>
      </c>
      <c r="M508" s="33" t="s">
        <v>116</v>
      </c>
      <c r="N508" s="33">
        <v>2.83</v>
      </c>
      <c r="O508" s="33">
        <v>1.44</v>
      </c>
      <c r="Q508" s="12">
        <f t="shared" si="47"/>
        <v>45178.979166666664</v>
      </c>
      <c r="R508" s="13">
        <f t="shared" ca="1" si="48"/>
        <v>1694302199.9999998</v>
      </c>
    </row>
    <row r="509" spans="2:18" x14ac:dyDescent="0.25">
      <c r="B509" s="34" t="s">
        <v>90</v>
      </c>
      <c r="C509" s="35" t="s">
        <v>91</v>
      </c>
      <c r="D509" s="35">
        <v>1.1399999999999999</v>
      </c>
      <c r="E509" s="35">
        <v>5.9</v>
      </c>
      <c r="F509" t="s">
        <v>186</v>
      </c>
      <c r="G509" s="12">
        <f t="shared" si="49"/>
        <v>45178.915972222225</v>
      </c>
      <c r="H509" s="13">
        <f t="shared" ca="1" si="50"/>
        <v>1694296740.0000002</v>
      </c>
      <c r="I509">
        <f t="shared" si="51"/>
        <v>0.70770145703241161</v>
      </c>
      <c r="J509">
        <f t="shared" si="52"/>
        <v>0.86485072851620581</v>
      </c>
      <c r="L509" s="32" t="s">
        <v>111</v>
      </c>
      <c r="M509" s="33" t="s">
        <v>116</v>
      </c>
      <c r="N509" s="33">
        <v>2.8</v>
      </c>
      <c r="O509" s="33">
        <v>1.45</v>
      </c>
      <c r="Q509" s="12">
        <f t="shared" si="47"/>
        <v>45178.979166666664</v>
      </c>
      <c r="R509" s="13">
        <f t="shared" ca="1" si="48"/>
        <v>1694302199.9999998</v>
      </c>
    </row>
    <row r="510" spans="2:18" x14ac:dyDescent="0.25">
      <c r="B510" s="32" t="s">
        <v>90</v>
      </c>
      <c r="C510" s="33" t="s">
        <v>91</v>
      </c>
      <c r="D510" s="33">
        <v>1.1200000000000001</v>
      </c>
      <c r="E510" s="33">
        <v>6.5</v>
      </c>
      <c r="F510" t="s">
        <v>186</v>
      </c>
      <c r="G510" s="12">
        <f t="shared" si="49"/>
        <v>45178.915972222225</v>
      </c>
      <c r="H510" s="13">
        <f t="shared" ca="1" si="50"/>
        <v>1694296740.0000002</v>
      </c>
      <c r="I510">
        <f t="shared" si="51"/>
        <v>0.73901098901098894</v>
      </c>
      <c r="J510">
        <f t="shared" si="52"/>
        <v>0.88050549450549442</v>
      </c>
      <c r="L510" s="34" t="s">
        <v>111</v>
      </c>
      <c r="M510" s="35" t="s">
        <v>116</v>
      </c>
      <c r="N510" s="35">
        <v>2.8</v>
      </c>
      <c r="O510" s="35">
        <v>1.45</v>
      </c>
      <c r="Q510" s="12">
        <f t="shared" si="47"/>
        <v>45178.979166666664</v>
      </c>
      <c r="R510" s="13">
        <f t="shared" ca="1" si="48"/>
        <v>1694302199.9999998</v>
      </c>
    </row>
    <row r="511" spans="2:18" x14ac:dyDescent="0.25">
      <c r="B511" s="34" t="s">
        <v>90</v>
      </c>
      <c r="C511" s="35" t="s">
        <v>91</v>
      </c>
      <c r="D511" s="35">
        <v>1.1399999999999999</v>
      </c>
      <c r="E511" s="35">
        <v>6</v>
      </c>
      <c r="F511" t="s">
        <v>186</v>
      </c>
      <c r="G511" s="12">
        <f t="shared" si="49"/>
        <v>45178.915972222225</v>
      </c>
      <c r="H511" s="13">
        <f t="shared" ca="1" si="50"/>
        <v>1694296740.0000002</v>
      </c>
      <c r="I511">
        <f t="shared" si="51"/>
        <v>0.71052631578947378</v>
      </c>
      <c r="J511">
        <f t="shared" si="52"/>
        <v>0.86626315789473685</v>
      </c>
      <c r="L511" s="32" t="s">
        <v>111</v>
      </c>
      <c r="M511" s="33" t="s">
        <v>116</v>
      </c>
      <c r="N511" s="33">
        <v>2.9</v>
      </c>
      <c r="O511" s="33">
        <v>1.45</v>
      </c>
      <c r="Q511" s="12">
        <f t="shared" si="47"/>
        <v>45178.979166666664</v>
      </c>
      <c r="R511" s="13">
        <f t="shared" ca="1" si="48"/>
        <v>1694302199.9999998</v>
      </c>
    </row>
    <row r="512" spans="2:18" x14ac:dyDescent="0.25">
      <c r="B512" s="32" t="s">
        <v>90</v>
      </c>
      <c r="C512" s="33" t="s">
        <v>91</v>
      </c>
      <c r="D512" s="33">
        <v>1.1399999999999999</v>
      </c>
      <c r="E512" s="33">
        <v>6.2</v>
      </c>
      <c r="F512" t="s">
        <v>186</v>
      </c>
      <c r="G512" s="12">
        <f t="shared" si="49"/>
        <v>45178.915972222225</v>
      </c>
      <c r="H512" s="13">
        <f t="shared" ca="1" si="50"/>
        <v>1694296740.0000002</v>
      </c>
      <c r="I512">
        <f t="shared" si="51"/>
        <v>0.71590265987549528</v>
      </c>
      <c r="J512">
        <f t="shared" si="52"/>
        <v>0.8689513299377476</v>
      </c>
      <c r="L512" s="32" t="s">
        <v>276</v>
      </c>
      <c r="M512" s="33" t="s">
        <v>116</v>
      </c>
      <c r="N512" s="33">
        <v>1.3</v>
      </c>
      <c r="O512" s="33">
        <v>3.55</v>
      </c>
      <c r="Q512" s="12">
        <f t="shared" si="47"/>
        <v>45178.979166666664</v>
      </c>
      <c r="R512" s="13">
        <f t="shared" ca="1" si="48"/>
        <v>1694302199.9999998</v>
      </c>
    </row>
    <row r="513" spans="2:18" x14ac:dyDescent="0.25">
      <c r="B513" s="34" t="s">
        <v>90</v>
      </c>
      <c r="C513" s="35" t="s">
        <v>91</v>
      </c>
      <c r="D513" s="35">
        <v>1.1399999999999999</v>
      </c>
      <c r="E513" s="35">
        <v>6.2</v>
      </c>
      <c r="F513" t="s">
        <v>186</v>
      </c>
      <c r="G513" s="12">
        <f t="shared" si="49"/>
        <v>45178.915972222225</v>
      </c>
      <c r="H513" s="13">
        <f t="shared" ca="1" si="50"/>
        <v>1694296740.0000002</v>
      </c>
      <c r="I513">
        <f t="shared" si="51"/>
        <v>0.71590265987549528</v>
      </c>
      <c r="J513">
        <f t="shared" si="52"/>
        <v>0.8689513299377476</v>
      </c>
      <c r="L513" s="34" t="s">
        <v>276</v>
      </c>
      <c r="M513" s="35" t="s">
        <v>116</v>
      </c>
      <c r="N513" s="35">
        <v>1.3</v>
      </c>
      <c r="O513" s="35">
        <v>3.55</v>
      </c>
      <c r="Q513" s="12">
        <f t="shared" si="47"/>
        <v>45178.979166666664</v>
      </c>
      <c r="R513" s="13">
        <f t="shared" ca="1" si="48"/>
        <v>1694302199.9999998</v>
      </c>
    </row>
    <row r="514" spans="2:18" x14ac:dyDescent="0.25">
      <c r="B514" s="32" t="s">
        <v>90</v>
      </c>
      <c r="C514" s="33" t="s">
        <v>91</v>
      </c>
      <c r="D514" s="33">
        <v>1.1200000000000001</v>
      </c>
      <c r="E514" s="33">
        <v>6.5</v>
      </c>
      <c r="F514" t="s">
        <v>186</v>
      </c>
      <c r="G514" s="12">
        <f t="shared" si="49"/>
        <v>45178.915972222225</v>
      </c>
      <c r="H514" s="13">
        <f t="shared" ca="1" si="50"/>
        <v>1694296740.0000002</v>
      </c>
      <c r="I514">
        <f t="shared" si="51"/>
        <v>0.73901098901098894</v>
      </c>
      <c r="J514">
        <f t="shared" si="52"/>
        <v>0.88050549450549442</v>
      </c>
      <c r="L514" s="34" t="s">
        <v>276</v>
      </c>
      <c r="M514" s="35" t="s">
        <v>116</v>
      </c>
      <c r="N514" s="35">
        <v>1.29</v>
      </c>
      <c r="O514" s="35">
        <v>3.6</v>
      </c>
      <c r="Q514" s="12">
        <f t="shared" si="47"/>
        <v>45178.979166666664</v>
      </c>
      <c r="R514" s="13">
        <f t="shared" ca="1" si="48"/>
        <v>1694302199.9999998</v>
      </c>
    </row>
    <row r="515" spans="2:18" x14ac:dyDescent="0.25">
      <c r="B515" s="34" t="s">
        <v>90</v>
      </c>
      <c r="C515" s="35" t="s">
        <v>91</v>
      </c>
      <c r="D515" s="35">
        <v>1.1200000000000001</v>
      </c>
      <c r="E515" s="35">
        <v>6.5</v>
      </c>
      <c r="F515" t="s">
        <v>186</v>
      </c>
      <c r="G515" s="12">
        <f t="shared" si="49"/>
        <v>45178.915972222225</v>
      </c>
      <c r="H515" s="13">
        <f t="shared" ca="1" si="50"/>
        <v>1694296740.0000002</v>
      </c>
      <c r="I515">
        <f t="shared" si="51"/>
        <v>0.73901098901098894</v>
      </c>
      <c r="J515">
        <f t="shared" si="52"/>
        <v>0.88050549450549442</v>
      </c>
      <c r="L515" s="32" t="s">
        <v>276</v>
      </c>
      <c r="M515" s="33" t="s">
        <v>116</v>
      </c>
      <c r="N515" s="33">
        <v>1.29</v>
      </c>
      <c r="O515" s="33">
        <v>3.6</v>
      </c>
      <c r="Q515" s="12">
        <f t="shared" si="47"/>
        <v>45178.979166666664</v>
      </c>
      <c r="R515" s="13">
        <f t="shared" ca="1" si="48"/>
        <v>1694302199.9999998</v>
      </c>
    </row>
    <row r="516" spans="2:18" x14ac:dyDescent="0.25">
      <c r="B516" s="32" t="s">
        <v>90</v>
      </c>
      <c r="C516" s="33" t="s">
        <v>91</v>
      </c>
      <c r="D516" s="33">
        <v>1.1499999999999999</v>
      </c>
      <c r="E516" s="33">
        <v>5.5</v>
      </c>
      <c r="F516" t="s">
        <v>186</v>
      </c>
      <c r="G516" s="12">
        <f t="shared" si="49"/>
        <v>45178.915972222225</v>
      </c>
      <c r="H516" s="13">
        <f t="shared" ca="1" si="50"/>
        <v>1694296740.0000002</v>
      </c>
      <c r="I516">
        <f t="shared" si="51"/>
        <v>0.68774703557312256</v>
      </c>
      <c r="J516">
        <f t="shared" si="52"/>
        <v>0.85487351778656129</v>
      </c>
      <c r="L516" s="32" t="s">
        <v>276</v>
      </c>
      <c r="M516" s="33" t="s">
        <v>116</v>
      </c>
      <c r="N516" s="33">
        <v>1.3</v>
      </c>
      <c r="O516" s="33">
        <v>3.6</v>
      </c>
      <c r="Q516" s="12">
        <f t="shared" si="47"/>
        <v>45178.979166666664</v>
      </c>
      <c r="R516" s="13">
        <f t="shared" ca="1" si="48"/>
        <v>1694302199.9999998</v>
      </c>
    </row>
    <row r="517" spans="2:18" x14ac:dyDescent="0.25">
      <c r="B517" s="34" t="s">
        <v>90</v>
      </c>
      <c r="C517" s="35" t="s">
        <v>91</v>
      </c>
      <c r="D517" s="35">
        <v>1.1399999999999999</v>
      </c>
      <c r="E517" s="35">
        <v>6</v>
      </c>
      <c r="F517" t="s">
        <v>186</v>
      </c>
      <c r="G517" s="12">
        <f t="shared" si="49"/>
        <v>45178.915972222225</v>
      </c>
      <c r="H517" s="13">
        <f t="shared" ca="1" si="50"/>
        <v>1694296740.0000002</v>
      </c>
      <c r="I517">
        <f t="shared" si="51"/>
        <v>0.71052631578947378</v>
      </c>
      <c r="J517">
        <f t="shared" si="52"/>
        <v>0.86626315789473685</v>
      </c>
      <c r="L517" s="34" t="s">
        <v>276</v>
      </c>
      <c r="M517" s="35" t="s">
        <v>116</v>
      </c>
      <c r="N517" s="35">
        <v>1.29</v>
      </c>
      <c r="O517" s="35">
        <v>3.7</v>
      </c>
      <c r="Q517" s="12">
        <f t="shared" ref="Q517:Q580" si="53">DATEVALUE(MID(M517,1,10))+TIMEVALUE(MID(M517,12,8))</f>
        <v>45178.979166666664</v>
      </c>
      <c r="R517" s="13">
        <f t="shared" ref="R517:R580" ca="1" si="54">IF(Q517&gt;TODAY(),86400*(Q517-25569),0)</f>
        <v>1694302199.9999998</v>
      </c>
    </row>
    <row r="518" spans="2:18" x14ac:dyDescent="0.25">
      <c r="B518" s="32" t="s">
        <v>90</v>
      </c>
      <c r="C518" s="33" t="s">
        <v>91</v>
      </c>
      <c r="D518" s="33">
        <v>1.17</v>
      </c>
      <c r="E518" s="33">
        <v>5.25</v>
      </c>
      <c r="F518" t="s">
        <v>186</v>
      </c>
      <c r="G518" s="12">
        <f t="shared" si="49"/>
        <v>45178.915972222225</v>
      </c>
      <c r="H518" s="13">
        <f t="shared" ca="1" si="50"/>
        <v>1694296740.0000002</v>
      </c>
      <c r="I518">
        <f t="shared" si="51"/>
        <v>0.66422466422466431</v>
      </c>
      <c r="J518">
        <f t="shared" si="52"/>
        <v>0.84311233211233216</v>
      </c>
      <c r="L518" s="34" t="s">
        <v>276</v>
      </c>
      <c r="M518" s="35" t="s">
        <v>116</v>
      </c>
      <c r="N518" s="35">
        <v>1.3</v>
      </c>
      <c r="O518" s="35">
        <v>3.7</v>
      </c>
      <c r="Q518" s="12">
        <f t="shared" si="53"/>
        <v>45178.979166666664</v>
      </c>
      <c r="R518" s="13">
        <f t="shared" ca="1" si="54"/>
        <v>1694302199.9999998</v>
      </c>
    </row>
    <row r="519" spans="2:18" x14ac:dyDescent="0.25">
      <c r="B519" s="34" t="s">
        <v>92</v>
      </c>
      <c r="C519" s="35" t="s">
        <v>93</v>
      </c>
      <c r="D519" s="35">
        <v>1.57</v>
      </c>
      <c r="E519" s="35">
        <v>2.5</v>
      </c>
      <c r="F519" t="s">
        <v>186</v>
      </c>
      <c r="G519" s="12">
        <f t="shared" si="49"/>
        <v>45178.916666666664</v>
      </c>
      <c r="H519" s="13">
        <f t="shared" ca="1" si="50"/>
        <v>1694296799.9999998</v>
      </c>
      <c r="I519">
        <f t="shared" si="51"/>
        <v>0.23694267515923562</v>
      </c>
      <c r="J519">
        <f t="shared" si="52"/>
        <v>0.62947133757961782</v>
      </c>
      <c r="L519" s="32" t="s">
        <v>276</v>
      </c>
      <c r="M519" s="33" t="s">
        <v>116</v>
      </c>
      <c r="N519" s="33">
        <v>1.29</v>
      </c>
      <c r="O519" s="33">
        <v>3.75</v>
      </c>
      <c r="Q519" s="12">
        <f t="shared" si="53"/>
        <v>45178.979166666664</v>
      </c>
      <c r="R519" s="13">
        <f t="shared" ca="1" si="54"/>
        <v>1694302199.9999998</v>
      </c>
    </row>
    <row r="520" spans="2:18" x14ac:dyDescent="0.25">
      <c r="B520" s="32" t="s">
        <v>92</v>
      </c>
      <c r="C520" s="33" t="s">
        <v>93</v>
      </c>
      <c r="D520" s="33">
        <v>1.51</v>
      </c>
      <c r="E520" s="33">
        <v>2.64</v>
      </c>
      <c r="F520" t="s">
        <v>186</v>
      </c>
      <c r="G520" s="12">
        <f t="shared" si="49"/>
        <v>45178.916666666664</v>
      </c>
      <c r="H520" s="13">
        <f t="shared" ca="1" si="50"/>
        <v>1694296799.9999998</v>
      </c>
      <c r="I520">
        <f t="shared" si="51"/>
        <v>0.28346377684126034</v>
      </c>
      <c r="J520">
        <f t="shared" si="52"/>
        <v>0.65273188842063012</v>
      </c>
      <c r="L520" s="34" t="s">
        <v>276</v>
      </c>
      <c r="M520" s="35" t="s">
        <v>116</v>
      </c>
      <c r="N520" s="35">
        <v>1.3</v>
      </c>
      <c r="O520" s="35">
        <v>3.75</v>
      </c>
      <c r="Q520" s="12">
        <f t="shared" si="53"/>
        <v>45178.979166666664</v>
      </c>
      <c r="R520" s="13">
        <f t="shared" ca="1" si="54"/>
        <v>1694302199.9999998</v>
      </c>
    </row>
    <row r="521" spans="2:18" x14ac:dyDescent="0.25">
      <c r="B521" s="34" t="s">
        <v>92</v>
      </c>
      <c r="C521" s="35" t="s">
        <v>93</v>
      </c>
      <c r="D521" s="35">
        <v>1.56</v>
      </c>
      <c r="E521" s="35">
        <v>2.4500000000000002</v>
      </c>
      <c r="F521" t="s">
        <v>186</v>
      </c>
      <c r="G521" s="12">
        <f t="shared" si="49"/>
        <v>45178.916666666664</v>
      </c>
      <c r="H521" s="13">
        <f t="shared" ca="1" si="50"/>
        <v>1694296799.9999998</v>
      </c>
      <c r="I521">
        <f t="shared" si="51"/>
        <v>0.23286237571951857</v>
      </c>
      <c r="J521">
        <f t="shared" si="52"/>
        <v>0.62743118785975927</v>
      </c>
      <c r="L521" s="32" t="s">
        <v>276</v>
      </c>
      <c r="M521" s="33" t="s">
        <v>116</v>
      </c>
      <c r="N521" s="33">
        <v>1.3</v>
      </c>
      <c r="O521" s="33">
        <v>3.75</v>
      </c>
      <c r="Q521" s="12">
        <f t="shared" si="53"/>
        <v>45178.979166666664</v>
      </c>
      <c r="R521" s="13">
        <f t="shared" ca="1" si="54"/>
        <v>1694302199.9999998</v>
      </c>
    </row>
    <row r="522" spans="2:18" x14ac:dyDescent="0.25">
      <c r="B522" s="32" t="s">
        <v>92</v>
      </c>
      <c r="C522" s="33" t="s">
        <v>93</v>
      </c>
      <c r="D522" s="33">
        <v>1.51</v>
      </c>
      <c r="E522" s="33">
        <v>2.65</v>
      </c>
      <c r="F522" t="s">
        <v>186</v>
      </c>
      <c r="G522" s="12">
        <f t="shared" si="49"/>
        <v>45178.916666666664</v>
      </c>
      <c r="H522" s="13">
        <f t="shared" ca="1" si="50"/>
        <v>1694296799.9999998</v>
      </c>
      <c r="I522">
        <f t="shared" si="51"/>
        <v>0.28489316506310136</v>
      </c>
      <c r="J522">
        <f t="shared" si="52"/>
        <v>0.65344658253155075</v>
      </c>
      <c r="L522" s="34" t="s">
        <v>276</v>
      </c>
      <c r="M522" s="35" t="s">
        <v>116</v>
      </c>
      <c r="N522" s="35">
        <v>1.28</v>
      </c>
      <c r="O522" s="35">
        <v>3.9</v>
      </c>
      <c r="Q522" s="12">
        <f t="shared" si="53"/>
        <v>45178.979166666664</v>
      </c>
      <c r="R522" s="13">
        <f t="shared" ca="1" si="54"/>
        <v>1694302199.9999998</v>
      </c>
    </row>
    <row r="523" spans="2:18" x14ac:dyDescent="0.25">
      <c r="B523" s="34" t="s">
        <v>92</v>
      </c>
      <c r="C523" s="35" t="s">
        <v>93</v>
      </c>
      <c r="D523" s="35">
        <v>1.56</v>
      </c>
      <c r="E523" s="35">
        <v>2.4500000000000002</v>
      </c>
      <c r="F523" t="s">
        <v>186</v>
      </c>
      <c r="G523" s="12">
        <f t="shared" si="49"/>
        <v>45178.916666666664</v>
      </c>
      <c r="H523" s="13">
        <f t="shared" ca="1" si="50"/>
        <v>1694296799.9999998</v>
      </c>
      <c r="I523">
        <f t="shared" si="51"/>
        <v>0.23286237571951857</v>
      </c>
      <c r="J523">
        <f t="shared" si="52"/>
        <v>0.62743118785975927</v>
      </c>
      <c r="L523" s="32" t="s">
        <v>276</v>
      </c>
      <c r="M523" s="33" t="s">
        <v>116</v>
      </c>
      <c r="N523" s="33">
        <v>1.26</v>
      </c>
      <c r="O523" s="33">
        <v>4</v>
      </c>
      <c r="Q523" s="12">
        <f t="shared" si="53"/>
        <v>45178.979166666664</v>
      </c>
      <c r="R523" s="13">
        <f t="shared" ca="1" si="54"/>
        <v>1694302199.9999998</v>
      </c>
    </row>
    <row r="524" spans="2:18" x14ac:dyDescent="0.25">
      <c r="B524" s="32" t="s">
        <v>92</v>
      </c>
      <c r="C524" s="33" t="s">
        <v>93</v>
      </c>
      <c r="D524" s="33">
        <v>1.56</v>
      </c>
      <c r="E524" s="33">
        <v>2.5</v>
      </c>
      <c r="F524" t="s">
        <v>186</v>
      </c>
      <c r="G524" s="12">
        <f t="shared" si="49"/>
        <v>45178.916666666664</v>
      </c>
      <c r="H524" s="13">
        <f t="shared" ca="1" si="50"/>
        <v>1694296799.9999998</v>
      </c>
      <c r="I524">
        <f t="shared" si="51"/>
        <v>0.24102564102564095</v>
      </c>
      <c r="J524">
        <f t="shared" si="52"/>
        <v>0.63151282051282043</v>
      </c>
      <c r="L524" s="32" t="s">
        <v>118</v>
      </c>
      <c r="M524" s="33" t="s">
        <v>119</v>
      </c>
      <c r="N524" s="33">
        <v>1.17</v>
      </c>
      <c r="O524" s="33">
        <v>5.25</v>
      </c>
      <c r="Q524" s="12">
        <f t="shared" si="53"/>
        <v>45179</v>
      </c>
      <c r="R524" s="13">
        <f t="shared" ca="1" si="54"/>
        <v>1694304000</v>
      </c>
    </row>
    <row r="525" spans="2:18" x14ac:dyDescent="0.25">
      <c r="B525" s="34" t="s">
        <v>92</v>
      </c>
      <c r="C525" s="35" t="s">
        <v>93</v>
      </c>
      <c r="D525" s="35">
        <v>1.57</v>
      </c>
      <c r="E525" s="35">
        <v>2.5499999999999998</v>
      </c>
      <c r="F525" t="s">
        <v>186</v>
      </c>
      <c r="G525" s="12">
        <f t="shared" si="49"/>
        <v>45178.916666666664</v>
      </c>
      <c r="H525" s="13">
        <f t="shared" ca="1" si="50"/>
        <v>1694296799.9999998</v>
      </c>
      <c r="I525">
        <f t="shared" si="51"/>
        <v>0.24478581241413755</v>
      </c>
      <c r="J525">
        <f t="shared" si="52"/>
        <v>0.63339290620706878</v>
      </c>
      <c r="L525" s="34" t="s">
        <v>118</v>
      </c>
      <c r="M525" s="35" t="s">
        <v>119</v>
      </c>
      <c r="N525" s="35">
        <v>1.19</v>
      </c>
      <c r="O525" s="35">
        <v>5.25</v>
      </c>
      <c r="Q525" s="12">
        <f t="shared" si="53"/>
        <v>45179</v>
      </c>
      <c r="R525" s="13">
        <f t="shared" ca="1" si="54"/>
        <v>1694304000</v>
      </c>
    </row>
    <row r="526" spans="2:18" x14ac:dyDescent="0.25">
      <c r="B526" s="32" t="s">
        <v>92</v>
      </c>
      <c r="C526" s="33" t="s">
        <v>93</v>
      </c>
      <c r="D526" s="33">
        <v>1.56</v>
      </c>
      <c r="E526" s="33">
        <v>2.5</v>
      </c>
      <c r="F526" t="s">
        <v>186</v>
      </c>
      <c r="G526" s="12">
        <f t="shared" si="49"/>
        <v>45178.916666666664</v>
      </c>
      <c r="H526" s="13">
        <f t="shared" ca="1" si="50"/>
        <v>1694296799.9999998</v>
      </c>
      <c r="I526">
        <f t="shared" si="51"/>
        <v>0.24102564102564095</v>
      </c>
      <c r="J526">
        <f t="shared" si="52"/>
        <v>0.63151282051282043</v>
      </c>
      <c r="L526" s="34" t="s">
        <v>118</v>
      </c>
      <c r="M526" s="35" t="s">
        <v>119</v>
      </c>
      <c r="N526" s="35">
        <v>1.19</v>
      </c>
      <c r="O526" s="35">
        <v>5.25</v>
      </c>
      <c r="Q526" s="12">
        <f t="shared" si="53"/>
        <v>45179</v>
      </c>
      <c r="R526" s="13">
        <f t="shared" ca="1" si="54"/>
        <v>1694304000</v>
      </c>
    </row>
    <row r="527" spans="2:18" x14ac:dyDescent="0.25">
      <c r="B527" s="34" t="s">
        <v>92</v>
      </c>
      <c r="C527" s="35" t="s">
        <v>93</v>
      </c>
      <c r="D527" s="35">
        <v>1.5</v>
      </c>
      <c r="E527" s="35">
        <v>2.7</v>
      </c>
      <c r="F527" t="s">
        <v>186</v>
      </c>
      <c r="G527" s="12">
        <f t="shared" si="49"/>
        <v>45178.916666666664</v>
      </c>
      <c r="H527" s="13">
        <f t="shared" ca="1" si="50"/>
        <v>1694296799.9999998</v>
      </c>
      <c r="I527">
        <f t="shared" si="51"/>
        <v>0.29629629629629628</v>
      </c>
      <c r="J527">
        <f t="shared" si="52"/>
        <v>0.65914814814814815</v>
      </c>
      <c r="L527" s="32" t="s">
        <v>118</v>
      </c>
      <c r="M527" s="33" t="s">
        <v>119</v>
      </c>
      <c r="N527" s="33">
        <v>1.17</v>
      </c>
      <c r="O527" s="33">
        <v>5.3</v>
      </c>
      <c r="Q527" s="12">
        <f t="shared" si="53"/>
        <v>45179</v>
      </c>
      <c r="R527" s="13">
        <f t="shared" ca="1" si="54"/>
        <v>1694304000</v>
      </c>
    </row>
    <row r="528" spans="2:18" x14ac:dyDescent="0.25">
      <c r="B528" s="32" t="s">
        <v>92</v>
      </c>
      <c r="C528" s="33" t="s">
        <v>93</v>
      </c>
      <c r="D528" s="33">
        <v>1.49</v>
      </c>
      <c r="E528" s="33">
        <v>2.65</v>
      </c>
      <c r="F528" t="s">
        <v>186</v>
      </c>
      <c r="G528" s="12">
        <f t="shared" si="49"/>
        <v>45178.916666666664</v>
      </c>
      <c r="H528" s="13">
        <f t="shared" ca="1" si="50"/>
        <v>1694296799.9999998</v>
      </c>
      <c r="I528">
        <f t="shared" si="51"/>
        <v>0.2937824490312777</v>
      </c>
      <c r="J528">
        <f t="shared" si="52"/>
        <v>0.65789122451563886</v>
      </c>
      <c r="L528" s="32" t="s">
        <v>118</v>
      </c>
      <c r="M528" s="33" t="s">
        <v>119</v>
      </c>
      <c r="N528" s="33">
        <v>1.17</v>
      </c>
      <c r="O528" s="33">
        <v>5.3</v>
      </c>
      <c r="Q528" s="12">
        <f t="shared" si="53"/>
        <v>45179</v>
      </c>
      <c r="R528" s="13">
        <f t="shared" ca="1" si="54"/>
        <v>1694304000</v>
      </c>
    </row>
    <row r="529" spans="2:18" x14ac:dyDescent="0.25">
      <c r="B529" s="34" t="s">
        <v>92</v>
      </c>
      <c r="C529" s="35" t="s">
        <v>93</v>
      </c>
      <c r="D529" s="35">
        <v>1.53</v>
      </c>
      <c r="E529" s="35">
        <v>2.6</v>
      </c>
      <c r="F529" t="s">
        <v>186</v>
      </c>
      <c r="G529" s="12">
        <f t="shared" si="49"/>
        <v>45178.916666666664</v>
      </c>
      <c r="H529" s="13">
        <f t="shared" ca="1" si="50"/>
        <v>1694296799.9999998</v>
      </c>
      <c r="I529">
        <f t="shared" si="51"/>
        <v>0.26897938662644549</v>
      </c>
      <c r="J529">
        <f t="shared" si="52"/>
        <v>0.64548969331322281</v>
      </c>
      <c r="L529" s="34" t="s">
        <v>118</v>
      </c>
      <c r="M529" s="35" t="s">
        <v>119</v>
      </c>
      <c r="N529" s="35">
        <v>1.1599999999999999</v>
      </c>
      <c r="O529" s="35">
        <v>5.4</v>
      </c>
      <c r="Q529" s="12">
        <f t="shared" si="53"/>
        <v>45179</v>
      </c>
      <c r="R529" s="13">
        <f t="shared" ca="1" si="54"/>
        <v>1694304000</v>
      </c>
    </row>
    <row r="530" spans="2:18" x14ac:dyDescent="0.25">
      <c r="B530" s="32" t="s">
        <v>92</v>
      </c>
      <c r="C530" s="33" t="s">
        <v>93</v>
      </c>
      <c r="D530" s="33">
        <v>1.48</v>
      </c>
      <c r="E530" s="33">
        <v>2.72</v>
      </c>
      <c r="F530" t="s">
        <v>186</v>
      </c>
      <c r="G530" s="12">
        <f t="shared" si="49"/>
        <v>45178.916666666664</v>
      </c>
      <c r="H530" s="13">
        <f t="shared" ca="1" si="50"/>
        <v>1694296799.9999998</v>
      </c>
      <c r="I530">
        <f t="shared" si="51"/>
        <v>0.30802861685214628</v>
      </c>
      <c r="J530">
        <f t="shared" si="52"/>
        <v>0.66501430842607312</v>
      </c>
      <c r="L530" s="34" t="s">
        <v>118</v>
      </c>
      <c r="M530" s="35" t="s">
        <v>119</v>
      </c>
      <c r="N530" s="35">
        <v>1.1599999999999999</v>
      </c>
      <c r="O530" s="35">
        <v>5.4</v>
      </c>
      <c r="Q530" s="12">
        <f t="shared" si="53"/>
        <v>45179</v>
      </c>
      <c r="R530" s="13">
        <f t="shared" ca="1" si="54"/>
        <v>1694304000</v>
      </c>
    </row>
    <row r="531" spans="2:18" x14ac:dyDescent="0.25">
      <c r="B531" s="34" t="s">
        <v>94</v>
      </c>
      <c r="C531" s="35" t="s">
        <v>93</v>
      </c>
      <c r="D531" s="35">
        <v>1.24</v>
      </c>
      <c r="E531" s="35">
        <v>4.25</v>
      </c>
      <c r="F531" t="s">
        <v>186</v>
      </c>
      <c r="G531" s="12">
        <f t="shared" si="49"/>
        <v>45178.916666666664</v>
      </c>
      <c r="H531" s="13">
        <f t="shared" ca="1" si="50"/>
        <v>1694296799.9999998</v>
      </c>
      <c r="I531">
        <f t="shared" si="51"/>
        <v>0.5711574952561671</v>
      </c>
      <c r="J531">
        <f t="shared" si="52"/>
        <v>0.79657874762808356</v>
      </c>
      <c r="L531" s="32" t="s">
        <v>118</v>
      </c>
      <c r="M531" s="33" t="s">
        <v>119</v>
      </c>
      <c r="N531" s="33">
        <v>1.1499999999999999</v>
      </c>
      <c r="O531" s="33">
        <v>5.5</v>
      </c>
      <c r="Q531" s="12">
        <f t="shared" si="53"/>
        <v>45179</v>
      </c>
      <c r="R531" s="13">
        <f t="shared" ca="1" si="54"/>
        <v>1694304000</v>
      </c>
    </row>
    <row r="532" spans="2:18" x14ac:dyDescent="0.25">
      <c r="B532" s="32" t="s">
        <v>94</v>
      </c>
      <c r="C532" s="33" t="s">
        <v>93</v>
      </c>
      <c r="D532" s="33">
        <v>1.24</v>
      </c>
      <c r="E532" s="33">
        <v>4.2</v>
      </c>
      <c r="F532" t="s">
        <v>186</v>
      </c>
      <c r="G532" s="12">
        <f t="shared" si="49"/>
        <v>45178.916666666664</v>
      </c>
      <c r="H532" s="13">
        <f t="shared" ca="1" si="50"/>
        <v>1694296799.9999998</v>
      </c>
      <c r="I532">
        <f t="shared" si="51"/>
        <v>0.56835637480798784</v>
      </c>
      <c r="J532">
        <f t="shared" si="52"/>
        <v>0.79517818740399393</v>
      </c>
      <c r="L532" s="32" t="s">
        <v>118</v>
      </c>
      <c r="M532" s="33" t="s">
        <v>119</v>
      </c>
      <c r="N532" s="33">
        <v>1.1399999999999999</v>
      </c>
      <c r="O532" s="33">
        <v>6</v>
      </c>
      <c r="Q532" s="12">
        <f t="shared" si="53"/>
        <v>45179</v>
      </c>
      <c r="R532" s="13">
        <f t="shared" ca="1" si="54"/>
        <v>1694304000</v>
      </c>
    </row>
    <row r="533" spans="2:18" x14ac:dyDescent="0.25">
      <c r="B533" s="34" t="s">
        <v>94</v>
      </c>
      <c r="C533" s="35" t="s">
        <v>93</v>
      </c>
      <c r="D533" s="35">
        <v>1.23</v>
      </c>
      <c r="E533" s="35">
        <v>4.4000000000000004</v>
      </c>
      <c r="F533" t="s">
        <v>184</v>
      </c>
      <c r="G533" s="12">
        <f t="shared" si="49"/>
        <v>45178.916666666664</v>
      </c>
      <c r="H533" s="13">
        <f t="shared" ca="1" si="50"/>
        <v>1694296799.9999998</v>
      </c>
      <c r="I533">
        <f t="shared" si="51"/>
        <v>0.5857354028085735</v>
      </c>
      <c r="J533">
        <f t="shared" si="52"/>
        <v>0.80386770140428676</v>
      </c>
      <c r="L533" s="34" t="s">
        <v>251</v>
      </c>
      <c r="M533" s="35" t="s">
        <v>252</v>
      </c>
      <c r="N533" s="35">
        <v>1</v>
      </c>
      <c r="O533" s="35">
        <v>21</v>
      </c>
      <c r="Q533" s="12">
        <f t="shared" si="53"/>
        <v>45179.020833333336</v>
      </c>
      <c r="R533" s="13">
        <f t="shared" ca="1" si="54"/>
        <v>1694305800.0000002</v>
      </c>
    </row>
    <row r="534" spans="2:18" x14ac:dyDescent="0.25">
      <c r="B534" s="32" t="s">
        <v>94</v>
      </c>
      <c r="C534" s="33" t="s">
        <v>93</v>
      </c>
      <c r="D534" s="33">
        <v>1.25</v>
      </c>
      <c r="E534" s="33">
        <v>4.0999999999999996</v>
      </c>
      <c r="F534" t="s">
        <v>184</v>
      </c>
      <c r="G534" s="12">
        <f t="shared" si="49"/>
        <v>45178.916666666664</v>
      </c>
      <c r="H534" s="13">
        <f t="shared" ca="1" si="50"/>
        <v>1694296799.9999998</v>
      </c>
      <c r="I534">
        <f t="shared" si="51"/>
        <v>0.55609756097560981</v>
      </c>
      <c r="J534">
        <f t="shared" si="52"/>
        <v>0.78904878048780491</v>
      </c>
      <c r="L534" s="32" t="s">
        <v>251</v>
      </c>
      <c r="M534" s="33" t="s">
        <v>252</v>
      </c>
      <c r="N534" s="33">
        <v>1.01</v>
      </c>
      <c r="O534" s="33">
        <v>21</v>
      </c>
      <c r="Q534" s="12">
        <f t="shared" si="53"/>
        <v>45179.020833333336</v>
      </c>
      <c r="R534" s="13">
        <f t="shared" ca="1" si="54"/>
        <v>1694305800.0000002</v>
      </c>
    </row>
    <row r="535" spans="2:18" x14ac:dyDescent="0.25">
      <c r="B535" s="34" t="s">
        <v>94</v>
      </c>
      <c r="C535" s="35" t="s">
        <v>93</v>
      </c>
      <c r="D535" s="35">
        <v>1.22</v>
      </c>
      <c r="E535" s="35">
        <v>4.4000000000000004</v>
      </c>
      <c r="F535" t="s">
        <v>184</v>
      </c>
      <c r="G535" s="12">
        <f t="shared" si="49"/>
        <v>45178.916666666664</v>
      </c>
      <c r="H535" s="13">
        <f t="shared" ca="1" si="50"/>
        <v>1694296799.9999998</v>
      </c>
      <c r="I535">
        <f t="shared" si="51"/>
        <v>0.59239940387481371</v>
      </c>
      <c r="J535">
        <f t="shared" si="52"/>
        <v>0.80719970193740687</v>
      </c>
      <c r="L535" s="32" t="s">
        <v>251</v>
      </c>
      <c r="M535" s="33" t="s">
        <v>252</v>
      </c>
      <c r="N535" s="33">
        <v>1.01</v>
      </c>
      <c r="O535" s="33">
        <v>23</v>
      </c>
      <c r="Q535" s="12">
        <f t="shared" si="53"/>
        <v>45179.020833333336</v>
      </c>
      <c r="R535" s="13">
        <f t="shared" ca="1" si="54"/>
        <v>1694305800.0000002</v>
      </c>
    </row>
    <row r="536" spans="2:18" x14ac:dyDescent="0.25">
      <c r="B536" s="32" t="s">
        <v>94</v>
      </c>
      <c r="C536" s="33" t="s">
        <v>93</v>
      </c>
      <c r="D536" s="33">
        <v>1.25</v>
      </c>
      <c r="E536" s="33">
        <v>4.0999999999999996</v>
      </c>
      <c r="F536" t="s">
        <v>184</v>
      </c>
      <c r="G536" s="12">
        <f t="shared" si="49"/>
        <v>45178.916666666664</v>
      </c>
      <c r="H536" s="13">
        <f t="shared" ca="1" si="50"/>
        <v>1694296799.9999998</v>
      </c>
      <c r="I536">
        <f t="shared" si="51"/>
        <v>0.55609756097560981</v>
      </c>
      <c r="J536">
        <f t="shared" si="52"/>
        <v>0.78904878048780491</v>
      </c>
      <c r="L536" s="34" t="s">
        <v>251</v>
      </c>
      <c r="M536" s="35" t="s">
        <v>252</v>
      </c>
      <c r="N536" s="35">
        <v>1.01</v>
      </c>
      <c r="O536" s="35">
        <v>26</v>
      </c>
      <c r="Q536" s="12">
        <f t="shared" si="53"/>
        <v>45179.020833333336</v>
      </c>
      <c r="R536" s="13">
        <f t="shared" ca="1" si="54"/>
        <v>1694305800.0000002</v>
      </c>
    </row>
    <row r="537" spans="2:18" x14ac:dyDescent="0.25">
      <c r="B537" s="34" t="s">
        <v>94</v>
      </c>
      <c r="C537" s="35" t="s">
        <v>93</v>
      </c>
      <c r="D537" s="35">
        <v>1.24</v>
      </c>
      <c r="E537" s="35">
        <v>4.3</v>
      </c>
      <c r="F537" t="s">
        <v>184</v>
      </c>
      <c r="G537" s="12">
        <f t="shared" si="49"/>
        <v>45178.916666666664</v>
      </c>
      <c r="H537" s="13">
        <f t="shared" ca="1" si="50"/>
        <v>1694296799.9999998</v>
      </c>
      <c r="I537">
        <f t="shared" si="51"/>
        <v>0.57389347336834218</v>
      </c>
      <c r="J537">
        <f t="shared" si="52"/>
        <v>0.79794673668417104</v>
      </c>
      <c r="L537" s="34" t="s">
        <v>1</v>
      </c>
      <c r="M537" s="35" t="s">
        <v>2</v>
      </c>
      <c r="N537" s="35">
        <v>1.4</v>
      </c>
      <c r="O537" s="35">
        <v>2.95</v>
      </c>
      <c r="Q537" s="12">
        <f t="shared" si="53"/>
        <v>45179.083356481482</v>
      </c>
      <c r="R537" s="13">
        <f t="shared" ca="1" si="54"/>
        <v>1694311202</v>
      </c>
    </row>
    <row r="538" spans="2:18" x14ac:dyDescent="0.25">
      <c r="B538" s="32" t="s">
        <v>94</v>
      </c>
      <c r="C538" s="33" t="s">
        <v>93</v>
      </c>
      <c r="D538" s="33">
        <v>1.24</v>
      </c>
      <c r="E538" s="33">
        <v>4.3</v>
      </c>
      <c r="F538" t="s">
        <v>184</v>
      </c>
      <c r="G538" s="12">
        <f t="shared" si="49"/>
        <v>45178.916666666664</v>
      </c>
      <c r="H538" s="13">
        <f t="shared" ca="1" si="50"/>
        <v>1694296799.9999998</v>
      </c>
      <c r="I538">
        <f t="shared" si="51"/>
        <v>0.57389347336834218</v>
      </c>
      <c r="J538">
        <f t="shared" si="52"/>
        <v>0.79794673668417104</v>
      </c>
      <c r="L538" s="32" t="s">
        <v>1</v>
      </c>
      <c r="M538" s="33" t="s">
        <v>2</v>
      </c>
      <c r="N538" s="33">
        <v>1.4</v>
      </c>
      <c r="O538" s="33">
        <v>2.95</v>
      </c>
      <c r="Q538" s="12">
        <f t="shared" si="53"/>
        <v>45179.083356481482</v>
      </c>
      <c r="R538" s="13">
        <f t="shared" ca="1" si="54"/>
        <v>1694311202</v>
      </c>
    </row>
    <row r="539" spans="2:18" x14ac:dyDescent="0.25">
      <c r="B539" s="34" t="s">
        <v>94</v>
      </c>
      <c r="C539" s="35" t="s">
        <v>93</v>
      </c>
      <c r="D539" s="35">
        <v>1.24</v>
      </c>
      <c r="E539" s="35">
        <v>4.4000000000000004</v>
      </c>
      <c r="F539" t="s">
        <v>184</v>
      </c>
      <c r="G539" s="12">
        <f t="shared" si="49"/>
        <v>45178.916666666664</v>
      </c>
      <c r="H539" s="13">
        <f t="shared" ca="1" si="50"/>
        <v>1694296799.9999998</v>
      </c>
      <c r="I539">
        <f t="shared" si="51"/>
        <v>0.57917888563049857</v>
      </c>
      <c r="J539">
        <f t="shared" si="52"/>
        <v>0.80058944281524935</v>
      </c>
      <c r="L539" s="34" t="s">
        <v>1</v>
      </c>
      <c r="M539" s="35" t="s">
        <v>2</v>
      </c>
      <c r="N539" s="35">
        <v>1.4</v>
      </c>
      <c r="O539" s="35">
        <v>2.95</v>
      </c>
      <c r="Q539" s="12">
        <f t="shared" si="53"/>
        <v>45179.083356481482</v>
      </c>
      <c r="R539" s="13">
        <f t="shared" ca="1" si="54"/>
        <v>1694311202</v>
      </c>
    </row>
    <row r="540" spans="2:18" x14ac:dyDescent="0.25">
      <c r="B540" s="32" t="s">
        <v>94</v>
      </c>
      <c r="C540" s="33" t="s">
        <v>93</v>
      </c>
      <c r="D540" s="33">
        <v>1.25</v>
      </c>
      <c r="E540" s="33">
        <v>4</v>
      </c>
      <c r="F540" t="s">
        <v>184</v>
      </c>
      <c r="G540" s="12">
        <f t="shared" si="49"/>
        <v>45178.916666666664</v>
      </c>
      <c r="H540" s="13">
        <f t="shared" ca="1" si="50"/>
        <v>1694296799.9999998</v>
      </c>
      <c r="I540">
        <f t="shared" si="51"/>
        <v>0.55000000000000004</v>
      </c>
      <c r="J540">
        <f t="shared" si="52"/>
        <v>0.78600000000000003</v>
      </c>
      <c r="L540" s="34" t="s">
        <v>1</v>
      </c>
      <c r="M540" s="35" t="s">
        <v>2</v>
      </c>
      <c r="N540" s="35">
        <v>1.38</v>
      </c>
      <c r="O540" s="35">
        <v>3</v>
      </c>
      <c r="Q540" s="12">
        <f t="shared" si="53"/>
        <v>45179.083356481482</v>
      </c>
      <c r="R540" s="13">
        <f t="shared" ca="1" si="54"/>
        <v>1694311202</v>
      </c>
    </row>
    <row r="541" spans="2:18" x14ac:dyDescent="0.25">
      <c r="B541" s="34" t="s">
        <v>94</v>
      </c>
      <c r="C541" s="35" t="s">
        <v>93</v>
      </c>
      <c r="D541" s="35">
        <v>1.23</v>
      </c>
      <c r="E541" s="35">
        <v>4.2</v>
      </c>
      <c r="F541" t="s">
        <v>184</v>
      </c>
      <c r="G541" s="12">
        <f t="shared" si="49"/>
        <v>45178.916666666664</v>
      </c>
      <c r="H541" s="13">
        <f t="shared" ca="1" si="50"/>
        <v>1694296799.9999998</v>
      </c>
      <c r="I541">
        <f t="shared" si="51"/>
        <v>0.57491289198606266</v>
      </c>
      <c r="J541">
        <f t="shared" si="52"/>
        <v>0.79845644599303134</v>
      </c>
      <c r="L541" s="32" t="s">
        <v>1</v>
      </c>
      <c r="M541" s="33" t="s">
        <v>2</v>
      </c>
      <c r="N541" s="33">
        <v>1.4</v>
      </c>
      <c r="O541" s="33">
        <v>3</v>
      </c>
      <c r="Q541" s="12">
        <f t="shared" si="53"/>
        <v>45179.083356481482</v>
      </c>
      <c r="R541" s="13">
        <f t="shared" ca="1" si="54"/>
        <v>1694311202</v>
      </c>
    </row>
    <row r="542" spans="2:18" x14ac:dyDescent="0.25">
      <c r="B542" s="32" t="s">
        <v>94</v>
      </c>
      <c r="C542" s="33" t="s">
        <v>93</v>
      </c>
      <c r="D542" s="33">
        <v>1.25</v>
      </c>
      <c r="E542" s="33">
        <v>4.0999999999999996</v>
      </c>
      <c r="F542" t="s">
        <v>184</v>
      </c>
      <c r="G542" s="12">
        <f t="shared" si="49"/>
        <v>45178.916666666664</v>
      </c>
      <c r="H542" s="13">
        <f t="shared" ca="1" si="50"/>
        <v>1694296799.9999998</v>
      </c>
      <c r="I542">
        <f t="shared" si="51"/>
        <v>0.55609756097560981</v>
      </c>
      <c r="J542">
        <f t="shared" si="52"/>
        <v>0.78904878048780491</v>
      </c>
      <c r="L542" s="32" t="s">
        <v>1</v>
      </c>
      <c r="M542" s="33" t="s">
        <v>2</v>
      </c>
      <c r="N542" s="33">
        <v>1.4</v>
      </c>
      <c r="O542" s="33">
        <v>3</v>
      </c>
      <c r="Q542" s="12">
        <f t="shared" si="53"/>
        <v>45179.083356481482</v>
      </c>
      <c r="R542" s="13">
        <f t="shared" ca="1" si="54"/>
        <v>1694311202</v>
      </c>
    </row>
    <row r="543" spans="2:18" x14ac:dyDescent="0.25">
      <c r="B543" s="34" t="s">
        <v>94</v>
      </c>
      <c r="C543" s="35" t="s">
        <v>93</v>
      </c>
      <c r="D543" s="35">
        <v>1.22</v>
      </c>
      <c r="E543" s="35">
        <v>4.4000000000000004</v>
      </c>
      <c r="F543" t="s">
        <v>184</v>
      </c>
      <c r="G543" s="12">
        <f t="shared" si="49"/>
        <v>45178.916666666664</v>
      </c>
      <c r="H543" s="13">
        <f t="shared" ca="1" si="50"/>
        <v>1694296799.9999998</v>
      </c>
      <c r="I543">
        <f t="shared" si="51"/>
        <v>0.59239940387481371</v>
      </c>
      <c r="J543">
        <f t="shared" si="52"/>
        <v>0.80719970193740687</v>
      </c>
      <c r="L543" s="32" t="s">
        <v>1</v>
      </c>
      <c r="M543" s="33" t="s">
        <v>2</v>
      </c>
      <c r="N543" s="33">
        <v>1.4</v>
      </c>
      <c r="O543" s="33">
        <v>3</v>
      </c>
      <c r="Q543" s="12">
        <f t="shared" si="53"/>
        <v>45179.083356481482</v>
      </c>
      <c r="R543" s="13">
        <f t="shared" ca="1" si="54"/>
        <v>1694311202</v>
      </c>
    </row>
    <row r="544" spans="2:18" x14ac:dyDescent="0.25">
      <c r="B544" s="32" t="s">
        <v>94</v>
      </c>
      <c r="C544" s="33" t="s">
        <v>93</v>
      </c>
      <c r="D544" s="33">
        <v>1.25</v>
      </c>
      <c r="E544" s="33">
        <v>4</v>
      </c>
      <c r="F544" t="s">
        <v>184</v>
      </c>
      <c r="G544" s="12">
        <f t="shared" si="49"/>
        <v>45178.916666666664</v>
      </c>
      <c r="H544" s="13">
        <f t="shared" ca="1" si="50"/>
        <v>1694296799.9999998</v>
      </c>
      <c r="I544">
        <f t="shared" si="51"/>
        <v>0.55000000000000004</v>
      </c>
      <c r="J544">
        <f t="shared" si="52"/>
        <v>0.78600000000000003</v>
      </c>
      <c r="L544" s="34" t="s">
        <v>1</v>
      </c>
      <c r="M544" s="35" t="s">
        <v>2</v>
      </c>
      <c r="N544" s="35">
        <v>1.41</v>
      </c>
      <c r="O544" s="35">
        <v>3</v>
      </c>
      <c r="Q544" s="12">
        <f t="shared" si="53"/>
        <v>45179.083356481482</v>
      </c>
      <c r="R544" s="13">
        <f t="shared" ca="1" si="54"/>
        <v>1694311202</v>
      </c>
    </row>
    <row r="545" spans="2:18" x14ac:dyDescent="0.25">
      <c r="B545" s="34" t="s">
        <v>95</v>
      </c>
      <c r="C545" s="35" t="s">
        <v>93</v>
      </c>
      <c r="D545" s="35">
        <v>1.34</v>
      </c>
      <c r="E545" s="35">
        <v>3.4</v>
      </c>
      <c r="F545" t="s">
        <v>184</v>
      </c>
      <c r="G545" s="12">
        <f t="shared" si="49"/>
        <v>45178.916666666664</v>
      </c>
      <c r="H545" s="13">
        <f t="shared" ca="1" si="50"/>
        <v>1694296799.9999998</v>
      </c>
      <c r="I545">
        <f t="shared" si="51"/>
        <v>0.4521510096575943</v>
      </c>
      <c r="J545">
        <f t="shared" si="52"/>
        <v>0.73707550482879713</v>
      </c>
      <c r="L545" s="32" t="s">
        <v>1</v>
      </c>
      <c r="M545" s="33" t="s">
        <v>2</v>
      </c>
      <c r="N545" s="33">
        <v>1.4</v>
      </c>
      <c r="O545" s="33">
        <v>3.05</v>
      </c>
      <c r="Q545" s="12">
        <f t="shared" si="53"/>
        <v>45179.083356481482</v>
      </c>
      <c r="R545" s="13">
        <f t="shared" ca="1" si="54"/>
        <v>1694311202</v>
      </c>
    </row>
    <row r="546" spans="2:18" x14ac:dyDescent="0.25">
      <c r="B546" s="32" t="s">
        <v>95</v>
      </c>
      <c r="C546" s="33" t="s">
        <v>93</v>
      </c>
      <c r="D546" s="33">
        <v>1.35</v>
      </c>
      <c r="E546" s="33">
        <v>3.25</v>
      </c>
      <c r="F546" t="s">
        <v>184</v>
      </c>
      <c r="G546" s="12">
        <f t="shared" si="49"/>
        <v>45178.916666666664</v>
      </c>
      <c r="H546" s="13">
        <f t="shared" ca="1" si="50"/>
        <v>1694296799.9999998</v>
      </c>
      <c r="I546">
        <f t="shared" si="51"/>
        <v>0.43304843304843299</v>
      </c>
      <c r="J546">
        <f t="shared" si="52"/>
        <v>0.7275242165242165</v>
      </c>
      <c r="L546" s="34" t="s">
        <v>1</v>
      </c>
      <c r="M546" s="35" t="s">
        <v>2</v>
      </c>
      <c r="N546" s="35">
        <v>1.4</v>
      </c>
      <c r="O546" s="35">
        <v>3.07</v>
      </c>
      <c r="Q546" s="12">
        <f t="shared" si="53"/>
        <v>45179.083356481482</v>
      </c>
      <c r="R546" s="13">
        <f t="shared" ca="1" si="54"/>
        <v>1694311202</v>
      </c>
    </row>
    <row r="547" spans="2:18" x14ac:dyDescent="0.25">
      <c r="B547" s="34" t="s">
        <v>95</v>
      </c>
      <c r="C547" s="35" t="s">
        <v>93</v>
      </c>
      <c r="D547" s="35">
        <v>1.36</v>
      </c>
      <c r="E547" s="35">
        <v>3.3</v>
      </c>
      <c r="F547" t="s">
        <v>184</v>
      </c>
      <c r="G547" s="12">
        <f t="shared" si="49"/>
        <v>45178.916666666664</v>
      </c>
      <c r="H547" s="13">
        <f t="shared" ca="1" si="50"/>
        <v>1694296799.9999998</v>
      </c>
      <c r="I547">
        <f t="shared" si="51"/>
        <v>0.43226381461675573</v>
      </c>
      <c r="J547">
        <f t="shared" si="52"/>
        <v>0.72713190730837785</v>
      </c>
      <c r="L547" s="34" t="s">
        <v>1</v>
      </c>
      <c r="M547" s="35" t="s">
        <v>2</v>
      </c>
      <c r="N547" s="35">
        <v>1.41</v>
      </c>
      <c r="O547" s="35">
        <v>3.09</v>
      </c>
      <c r="Q547" s="12">
        <f t="shared" si="53"/>
        <v>45179.083356481482</v>
      </c>
      <c r="R547" s="13">
        <f t="shared" ca="1" si="54"/>
        <v>1694311202</v>
      </c>
    </row>
    <row r="548" spans="2:18" x14ac:dyDescent="0.25">
      <c r="B548" s="32" t="s">
        <v>95</v>
      </c>
      <c r="C548" s="33" t="s">
        <v>93</v>
      </c>
      <c r="D548" s="33">
        <v>1.35</v>
      </c>
      <c r="E548" s="33">
        <v>3.25</v>
      </c>
      <c r="F548" t="s">
        <v>184</v>
      </c>
      <c r="G548" s="12">
        <f t="shared" si="49"/>
        <v>45178.916666666664</v>
      </c>
      <c r="H548" s="13">
        <f t="shared" ca="1" si="50"/>
        <v>1694296799.9999998</v>
      </c>
      <c r="I548">
        <f t="shared" si="51"/>
        <v>0.43304843304843299</v>
      </c>
      <c r="J548">
        <f t="shared" si="52"/>
        <v>0.7275242165242165</v>
      </c>
      <c r="L548" s="32" t="s">
        <v>1</v>
      </c>
      <c r="M548" s="33" t="s">
        <v>2</v>
      </c>
      <c r="N548" s="33">
        <v>1.41</v>
      </c>
      <c r="O548" s="33">
        <v>3.09</v>
      </c>
      <c r="Q548" s="12">
        <f t="shared" si="53"/>
        <v>45179.083356481482</v>
      </c>
      <c r="R548" s="13">
        <f t="shared" ca="1" si="54"/>
        <v>1694311202</v>
      </c>
    </row>
    <row r="549" spans="2:18" x14ac:dyDescent="0.25">
      <c r="B549" s="34" t="s">
        <v>95</v>
      </c>
      <c r="C549" s="35" t="s">
        <v>93</v>
      </c>
      <c r="D549" s="35">
        <v>1.34</v>
      </c>
      <c r="E549" s="35">
        <v>3.35</v>
      </c>
      <c r="F549" t="s">
        <v>184</v>
      </c>
      <c r="G549" s="12">
        <f t="shared" si="49"/>
        <v>45178.916666666664</v>
      </c>
      <c r="H549" s="13">
        <f t="shared" ca="1" si="50"/>
        <v>1694296799.9999998</v>
      </c>
      <c r="I549">
        <f t="shared" si="51"/>
        <v>0.44776119402985071</v>
      </c>
      <c r="J549">
        <f t="shared" si="52"/>
        <v>0.73488059701492536</v>
      </c>
      <c r="L549" s="34" t="s">
        <v>1</v>
      </c>
      <c r="M549" s="35" t="s">
        <v>2</v>
      </c>
      <c r="N549" s="35">
        <v>1.38</v>
      </c>
      <c r="O549" s="35">
        <v>3.1</v>
      </c>
      <c r="Q549" s="12">
        <f t="shared" si="53"/>
        <v>45179.083356481482</v>
      </c>
      <c r="R549" s="13">
        <f t="shared" ca="1" si="54"/>
        <v>1694311202</v>
      </c>
    </row>
    <row r="550" spans="2:18" x14ac:dyDescent="0.25">
      <c r="B550" s="32" t="s">
        <v>95</v>
      </c>
      <c r="C550" s="33" t="s">
        <v>93</v>
      </c>
      <c r="D550" s="33">
        <v>1.36</v>
      </c>
      <c r="E550" s="33">
        <v>3.3</v>
      </c>
      <c r="F550" t="s">
        <v>184</v>
      </c>
      <c r="G550" s="12">
        <f t="shared" si="49"/>
        <v>45178.916666666664</v>
      </c>
      <c r="H550" s="13">
        <f t="shared" ca="1" si="50"/>
        <v>1694296799.9999998</v>
      </c>
      <c r="I550">
        <f t="shared" si="51"/>
        <v>0.43226381461675573</v>
      </c>
      <c r="J550">
        <f t="shared" si="52"/>
        <v>0.72713190730837785</v>
      </c>
      <c r="L550" s="34" t="s">
        <v>122</v>
      </c>
      <c r="M550" s="35" t="s">
        <v>277</v>
      </c>
      <c r="N550" s="35">
        <v>17</v>
      </c>
      <c r="O550" s="35">
        <v>1.01</v>
      </c>
      <c r="Q550" s="12">
        <f t="shared" si="53"/>
        <v>45179.104166666664</v>
      </c>
      <c r="R550" s="13">
        <f t="shared" ca="1" si="54"/>
        <v>1694312999.9999998</v>
      </c>
    </row>
    <row r="551" spans="2:18" x14ac:dyDescent="0.25">
      <c r="B551" s="34" t="s">
        <v>95</v>
      </c>
      <c r="C551" s="35" t="s">
        <v>93</v>
      </c>
      <c r="D551" s="35">
        <v>1.36</v>
      </c>
      <c r="E551" s="35">
        <v>3.35</v>
      </c>
      <c r="F551" t="s">
        <v>184</v>
      </c>
      <c r="G551" s="12">
        <f t="shared" si="49"/>
        <v>45178.916666666664</v>
      </c>
      <c r="H551" s="13">
        <f t="shared" ca="1" si="50"/>
        <v>1694296799.9999998</v>
      </c>
      <c r="I551">
        <f t="shared" si="51"/>
        <v>0.43678665496049163</v>
      </c>
      <c r="J551">
        <f t="shared" si="52"/>
        <v>0.72939332748024577</v>
      </c>
      <c r="L551" s="32" t="s">
        <v>122</v>
      </c>
      <c r="M551" s="33" t="s">
        <v>277</v>
      </c>
      <c r="N551" s="33">
        <v>17</v>
      </c>
      <c r="O551" s="33">
        <v>1.01</v>
      </c>
      <c r="Q551" s="12">
        <f t="shared" si="53"/>
        <v>45179.104166666664</v>
      </c>
      <c r="R551" s="13">
        <f t="shared" ca="1" si="54"/>
        <v>1694312999.9999998</v>
      </c>
    </row>
    <row r="552" spans="2:18" x14ac:dyDescent="0.25">
      <c r="B552" s="32" t="s">
        <v>95</v>
      </c>
      <c r="C552" s="33" t="s">
        <v>93</v>
      </c>
      <c r="D552" s="33">
        <v>1.36</v>
      </c>
      <c r="E552" s="33">
        <v>3.35</v>
      </c>
      <c r="F552" t="s">
        <v>184</v>
      </c>
      <c r="G552" s="12">
        <f t="shared" si="49"/>
        <v>45178.916666666664</v>
      </c>
      <c r="H552" s="13">
        <f t="shared" ca="1" si="50"/>
        <v>1694296799.9999998</v>
      </c>
      <c r="I552">
        <f t="shared" si="51"/>
        <v>0.43678665496049163</v>
      </c>
      <c r="J552">
        <f t="shared" si="52"/>
        <v>0.72939332748024577</v>
      </c>
      <c r="L552" s="32" t="s">
        <v>122</v>
      </c>
      <c r="M552" s="33" t="s">
        <v>277</v>
      </c>
      <c r="N552" s="33">
        <v>18</v>
      </c>
      <c r="O552" s="33">
        <v>1.01</v>
      </c>
      <c r="Q552" s="12">
        <f t="shared" si="53"/>
        <v>45179.104166666664</v>
      </c>
      <c r="R552" s="13">
        <f t="shared" ca="1" si="54"/>
        <v>1694312999.9999998</v>
      </c>
    </row>
    <row r="553" spans="2:18" x14ac:dyDescent="0.25">
      <c r="B553" s="34" t="s">
        <v>95</v>
      </c>
      <c r="C553" s="35" t="s">
        <v>93</v>
      </c>
      <c r="D553" s="35">
        <v>1.36</v>
      </c>
      <c r="E553" s="35">
        <v>3.3</v>
      </c>
      <c r="F553" t="s">
        <v>184</v>
      </c>
      <c r="G553" s="12">
        <f t="shared" si="49"/>
        <v>45178.916666666664</v>
      </c>
      <c r="H553" s="13">
        <f t="shared" ca="1" si="50"/>
        <v>1694296799.9999998</v>
      </c>
      <c r="I553">
        <f t="shared" si="51"/>
        <v>0.43226381461675573</v>
      </c>
      <c r="J553">
        <f t="shared" si="52"/>
        <v>0.72713190730837785</v>
      </c>
      <c r="L553" s="32" t="s">
        <v>122</v>
      </c>
      <c r="M553" s="33" t="s">
        <v>277</v>
      </c>
      <c r="N553" s="33">
        <v>21</v>
      </c>
      <c r="O553" s="33">
        <v>1.01</v>
      </c>
      <c r="Q553" s="12">
        <f t="shared" si="53"/>
        <v>45179.104166666664</v>
      </c>
      <c r="R553" s="13">
        <f t="shared" ca="1" si="54"/>
        <v>1694312999.9999998</v>
      </c>
    </row>
    <row r="554" spans="2:18" x14ac:dyDescent="0.25">
      <c r="B554" s="32" t="s">
        <v>95</v>
      </c>
      <c r="C554" s="33" t="s">
        <v>93</v>
      </c>
      <c r="D554" s="33">
        <v>1.36</v>
      </c>
      <c r="E554" s="33">
        <v>3.25</v>
      </c>
      <c r="F554" t="s">
        <v>184</v>
      </c>
      <c r="G554" s="12">
        <f t="shared" si="49"/>
        <v>45178.916666666664</v>
      </c>
      <c r="H554" s="13">
        <f t="shared" ca="1" si="50"/>
        <v>1694296799.9999998</v>
      </c>
      <c r="I554">
        <f t="shared" si="51"/>
        <v>0.42760180995475106</v>
      </c>
      <c r="J554">
        <f t="shared" si="52"/>
        <v>0.72480090497737559</v>
      </c>
      <c r="L554" s="34" t="s">
        <v>122</v>
      </c>
      <c r="M554" s="35" t="s">
        <v>277</v>
      </c>
      <c r="N554" s="35">
        <v>21</v>
      </c>
      <c r="O554" s="37">
        <v>1.01</v>
      </c>
      <c r="Q554" s="12">
        <f t="shared" si="53"/>
        <v>45179.104166666664</v>
      </c>
      <c r="R554" s="13">
        <f t="shared" ca="1" si="54"/>
        <v>1694312999.9999998</v>
      </c>
    </row>
    <row r="555" spans="2:18" x14ac:dyDescent="0.25">
      <c r="B555" s="34" t="s">
        <v>95</v>
      </c>
      <c r="C555" s="35" t="s">
        <v>93</v>
      </c>
      <c r="D555" s="35">
        <v>1.36</v>
      </c>
      <c r="E555" s="35">
        <v>3.18</v>
      </c>
      <c r="F555" t="s">
        <v>184</v>
      </c>
      <c r="G555" s="12">
        <f t="shared" si="49"/>
        <v>45178.916666666664</v>
      </c>
      <c r="H555" s="13">
        <f t="shared" ca="1" si="50"/>
        <v>1694296799.9999998</v>
      </c>
      <c r="I555">
        <f t="shared" si="51"/>
        <v>0.42082870884202733</v>
      </c>
      <c r="J555">
        <f t="shared" si="52"/>
        <v>0.72141435442101365</v>
      </c>
      <c r="L555" s="32" t="s">
        <v>122</v>
      </c>
      <c r="M555" s="33" t="s">
        <v>277</v>
      </c>
      <c r="N555" s="33">
        <v>23</v>
      </c>
      <c r="O555" s="36">
        <v>1.01</v>
      </c>
      <c r="Q555" s="12">
        <f t="shared" si="53"/>
        <v>45179.104166666664</v>
      </c>
      <c r="R555" s="13">
        <f t="shared" ca="1" si="54"/>
        <v>1694312999.9999998</v>
      </c>
    </row>
    <row r="556" spans="2:18" x14ac:dyDescent="0.25">
      <c r="B556" s="32" t="s">
        <v>95</v>
      </c>
      <c r="C556" s="33" t="s">
        <v>93</v>
      </c>
      <c r="D556" s="33">
        <v>1.33</v>
      </c>
      <c r="E556" s="33">
        <v>3.4</v>
      </c>
      <c r="F556" t="s">
        <v>184</v>
      </c>
      <c r="G556" s="12">
        <f t="shared" si="49"/>
        <v>45178.916666666664</v>
      </c>
      <c r="H556" s="13">
        <f t="shared" ca="1" si="50"/>
        <v>1694296799.9999998</v>
      </c>
      <c r="I556">
        <f t="shared" si="51"/>
        <v>0.45776205218929672</v>
      </c>
      <c r="J556">
        <f t="shared" si="52"/>
        <v>0.73988102609464834</v>
      </c>
      <c r="L556" s="34" t="s">
        <v>122</v>
      </c>
      <c r="M556" s="35" t="s">
        <v>277</v>
      </c>
      <c r="N556" s="35">
        <v>21</v>
      </c>
      <c r="O556" s="35">
        <v>1.02</v>
      </c>
      <c r="Q556" s="12">
        <f t="shared" si="53"/>
        <v>45179.104166666664</v>
      </c>
      <c r="R556" s="13">
        <f t="shared" ca="1" si="54"/>
        <v>1694312999.9999998</v>
      </c>
    </row>
    <row r="557" spans="2:18" x14ac:dyDescent="0.25">
      <c r="B557" s="34" t="s">
        <v>95</v>
      </c>
      <c r="C557" s="35" t="s">
        <v>93</v>
      </c>
      <c r="D557" s="35">
        <v>1.35</v>
      </c>
      <c r="E557" s="35">
        <v>3.3</v>
      </c>
      <c r="F557" t="s">
        <v>184</v>
      </c>
      <c r="G557" s="12">
        <f t="shared" si="49"/>
        <v>45178.916666666664</v>
      </c>
      <c r="H557" s="13">
        <f t="shared" ca="1" si="50"/>
        <v>1694296799.9999998</v>
      </c>
      <c r="I557">
        <f t="shared" si="51"/>
        <v>0.43771043771043766</v>
      </c>
      <c r="J557">
        <f t="shared" si="52"/>
        <v>0.72985521885521887</v>
      </c>
      <c r="L557" s="32" t="s">
        <v>123</v>
      </c>
      <c r="M557" s="33" t="s">
        <v>277</v>
      </c>
      <c r="N557" s="33">
        <v>2.4</v>
      </c>
      <c r="O557" s="33">
        <v>1.61</v>
      </c>
      <c r="Q557" s="12">
        <f t="shared" si="53"/>
        <v>45179.104166666664</v>
      </c>
      <c r="R557" s="13">
        <f t="shared" ca="1" si="54"/>
        <v>1694312999.9999998</v>
      </c>
    </row>
    <row r="558" spans="2:18" x14ac:dyDescent="0.25">
      <c r="B558" s="32" t="s">
        <v>95</v>
      </c>
      <c r="C558" s="33" t="s">
        <v>93</v>
      </c>
      <c r="D558" s="33">
        <v>1.35</v>
      </c>
      <c r="E558" s="33">
        <v>3.25</v>
      </c>
      <c r="F558" t="s">
        <v>184</v>
      </c>
      <c r="G558" s="12">
        <f t="shared" si="49"/>
        <v>45178.916666666664</v>
      </c>
      <c r="H558" s="13">
        <f t="shared" ca="1" si="50"/>
        <v>1694296799.9999998</v>
      </c>
      <c r="I558">
        <f t="shared" si="51"/>
        <v>0.43304843304843299</v>
      </c>
      <c r="J558">
        <f t="shared" si="52"/>
        <v>0.7275242165242165</v>
      </c>
      <c r="L558" s="34" t="s">
        <v>123</v>
      </c>
      <c r="M558" s="35" t="s">
        <v>277</v>
      </c>
      <c r="N558" s="35">
        <v>2.31</v>
      </c>
      <c r="O558" s="35">
        <v>1.62</v>
      </c>
      <c r="Q558" s="12">
        <f t="shared" si="53"/>
        <v>45179.104166666664</v>
      </c>
      <c r="R558" s="13">
        <f t="shared" ca="1" si="54"/>
        <v>1694312999.9999998</v>
      </c>
    </row>
    <row r="559" spans="2:18" x14ac:dyDescent="0.25">
      <c r="B559" s="34" t="s">
        <v>96</v>
      </c>
      <c r="C559" s="35" t="s">
        <v>93</v>
      </c>
      <c r="D559" s="35">
        <v>1.41</v>
      </c>
      <c r="E559" s="35">
        <v>2.95</v>
      </c>
      <c r="F559" t="s">
        <v>184</v>
      </c>
      <c r="G559" s="12">
        <f t="shared" si="49"/>
        <v>45178.916666666664</v>
      </c>
      <c r="H559" s="13">
        <f t="shared" ca="1" si="50"/>
        <v>1694296799.9999998</v>
      </c>
      <c r="I559">
        <f t="shared" si="51"/>
        <v>0.37023680730857078</v>
      </c>
      <c r="J559">
        <f t="shared" si="52"/>
        <v>0.69611840365428534</v>
      </c>
      <c r="L559" s="32" t="s">
        <v>123</v>
      </c>
      <c r="M559" s="33" t="s">
        <v>277</v>
      </c>
      <c r="N559" s="33">
        <v>2.35</v>
      </c>
      <c r="O559" s="33">
        <v>1.62</v>
      </c>
      <c r="Q559" s="12">
        <f t="shared" si="53"/>
        <v>45179.104166666664</v>
      </c>
      <c r="R559" s="13">
        <f t="shared" ca="1" si="54"/>
        <v>1694312999.9999998</v>
      </c>
    </row>
    <row r="560" spans="2:18" x14ac:dyDescent="0.25">
      <c r="B560" s="32" t="s">
        <v>96</v>
      </c>
      <c r="C560" s="33" t="s">
        <v>93</v>
      </c>
      <c r="D560" s="33">
        <v>1.42</v>
      </c>
      <c r="E560" s="33">
        <v>2.96</v>
      </c>
      <c r="F560" t="s">
        <v>184</v>
      </c>
      <c r="G560" s="12">
        <f t="shared" ref="G560:G623" si="55">DATEVALUE(MID(C560,1,10))+TIMEVALUE(MID(C560,12,8))</f>
        <v>45178.916666666664</v>
      </c>
      <c r="H560" s="13">
        <f t="shared" ref="H560:H623" ca="1" si="56">IF(F560&gt;TODAY(),86400*(G560-25569),100)</f>
        <v>1694296799.9999998</v>
      </c>
      <c r="I560">
        <f t="shared" ref="I560:I623" si="57">ABS(1/D560-1/E560)</f>
        <v>0.36638751427483829</v>
      </c>
      <c r="J560">
        <f t="shared" ref="J560:J623" si="58">0.511+I560/2</f>
        <v>0.69419375713741915</v>
      </c>
      <c r="L560" s="32" t="s">
        <v>123</v>
      </c>
      <c r="M560" s="33" t="s">
        <v>277</v>
      </c>
      <c r="N560" s="33">
        <v>2.36</v>
      </c>
      <c r="O560" s="33">
        <v>1.62</v>
      </c>
      <c r="Q560" s="12">
        <f t="shared" si="53"/>
        <v>45179.104166666664</v>
      </c>
      <c r="R560" s="13">
        <f t="shared" ca="1" si="54"/>
        <v>1694312999.9999998</v>
      </c>
    </row>
    <row r="561" spans="2:18" x14ac:dyDescent="0.25">
      <c r="B561" s="34" t="s">
        <v>96</v>
      </c>
      <c r="C561" s="35" t="s">
        <v>93</v>
      </c>
      <c r="D561" s="35">
        <v>1.41</v>
      </c>
      <c r="E561" s="35">
        <v>2.95</v>
      </c>
      <c r="F561" t="s">
        <v>184</v>
      </c>
      <c r="G561" s="12">
        <f t="shared" si="55"/>
        <v>45178.916666666664</v>
      </c>
      <c r="H561" s="13">
        <f t="shared" ca="1" si="56"/>
        <v>1694296799.9999998</v>
      </c>
      <c r="I561">
        <f t="shared" si="57"/>
        <v>0.37023680730857078</v>
      </c>
      <c r="J561">
        <f t="shared" si="58"/>
        <v>0.69611840365428534</v>
      </c>
      <c r="L561" s="34" t="s">
        <v>123</v>
      </c>
      <c r="M561" s="35" t="s">
        <v>277</v>
      </c>
      <c r="N561" s="35">
        <v>2.4</v>
      </c>
      <c r="O561" s="35">
        <v>1.62</v>
      </c>
      <c r="Q561" s="12">
        <f t="shared" si="53"/>
        <v>45179.104166666664</v>
      </c>
      <c r="R561" s="13">
        <f t="shared" ca="1" si="54"/>
        <v>1694312999.9999998</v>
      </c>
    </row>
    <row r="562" spans="2:18" x14ac:dyDescent="0.25">
      <c r="B562" s="32" t="s">
        <v>96</v>
      </c>
      <c r="C562" s="33" t="s">
        <v>93</v>
      </c>
      <c r="D562" s="33">
        <v>1.44</v>
      </c>
      <c r="E562" s="33">
        <v>2.85</v>
      </c>
      <c r="F562" t="s">
        <v>184</v>
      </c>
      <c r="G562" s="12">
        <f t="shared" si="55"/>
        <v>45178.916666666664</v>
      </c>
      <c r="H562" s="13">
        <f t="shared" ca="1" si="56"/>
        <v>1694296799.9999998</v>
      </c>
      <c r="I562">
        <f t="shared" si="57"/>
        <v>0.3435672514619883</v>
      </c>
      <c r="J562">
        <f t="shared" si="58"/>
        <v>0.68278362573099416</v>
      </c>
      <c r="L562" s="32" t="s">
        <v>123</v>
      </c>
      <c r="M562" s="33" t="s">
        <v>277</v>
      </c>
      <c r="N562" s="33">
        <v>2.4</v>
      </c>
      <c r="O562" s="33">
        <v>1.62</v>
      </c>
      <c r="Q562" s="12">
        <f t="shared" si="53"/>
        <v>45179.104166666664</v>
      </c>
      <c r="R562" s="13">
        <f t="shared" ca="1" si="54"/>
        <v>1694312999.9999998</v>
      </c>
    </row>
    <row r="563" spans="2:18" x14ac:dyDescent="0.25">
      <c r="B563" s="34" t="s">
        <v>96</v>
      </c>
      <c r="C563" s="35" t="s">
        <v>93</v>
      </c>
      <c r="D563" s="35">
        <v>1.44</v>
      </c>
      <c r="E563" s="35">
        <v>2.95</v>
      </c>
      <c r="F563" t="s">
        <v>184</v>
      </c>
      <c r="G563" s="12">
        <f t="shared" si="55"/>
        <v>45178.916666666664</v>
      </c>
      <c r="H563" s="13">
        <f t="shared" ca="1" si="56"/>
        <v>1694296799.9999998</v>
      </c>
      <c r="I563">
        <f t="shared" si="57"/>
        <v>0.35546139359698681</v>
      </c>
      <c r="J563">
        <f t="shared" si="58"/>
        <v>0.68873069679849341</v>
      </c>
      <c r="L563" s="34" t="s">
        <v>123</v>
      </c>
      <c r="M563" s="35" t="s">
        <v>277</v>
      </c>
      <c r="N563" s="35">
        <v>2.2999999999999998</v>
      </c>
      <c r="O563" s="35">
        <v>1.65</v>
      </c>
      <c r="Q563" s="12">
        <f t="shared" si="53"/>
        <v>45179.104166666664</v>
      </c>
      <c r="R563" s="13">
        <f t="shared" ca="1" si="54"/>
        <v>1694312999.9999998</v>
      </c>
    </row>
    <row r="564" spans="2:18" x14ac:dyDescent="0.25">
      <c r="B564" s="32" t="s">
        <v>96</v>
      </c>
      <c r="C564" s="33" t="s">
        <v>93</v>
      </c>
      <c r="D564" s="33">
        <v>1.44</v>
      </c>
      <c r="E564" s="33">
        <v>2.95</v>
      </c>
      <c r="F564" t="s">
        <v>184</v>
      </c>
      <c r="G564" s="12">
        <f t="shared" si="55"/>
        <v>45178.916666666664</v>
      </c>
      <c r="H564" s="13">
        <f t="shared" ca="1" si="56"/>
        <v>1694296799.9999998</v>
      </c>
      <c r="I564">
        <f t="shared" si="57"/>
        <v>0.35546139359698681</v>
      </c>
      <c r="J564">
        <f t="shared" si="58"/>
        <v>0.68873069679849341</v>
      </c>
      <c r="L564" s="34" t="s">
        <v>123</v>
      </c>
      <c r="M564" s="35" t="s">
        <v>277</v>
      </c>
      <c r="N564" s="35">
        <v>2.35</v>
      </c>
      <c r="O564" s="35">
        <v>1.65</v>
      </c>
      <c r="Q564" s="12">
        <f t="shared" si="53"/>
        <v>45179.104166666664</v>
      </c>
      <c r="R564" s="13">
        <f t="shared" ca="1" si="54"/>
        <v>1694312999.9999998</v>
      </c>
    </row>
    <row r="565" spans="2:18" x14ac:dyDescent="0.25">
      <c r="B565" s="34" t="s">
        <v>96</v>
      </c>
      <c r="C565" s="35" t="s">
        <v>93</v>
      </c>
      <c r="D565" s="35">
        <v>1.42</v>
      </c>
      <c r="E565" s="35">
        <v>3</v>
      </c>
      <c r="F565" t="s">
        <v>184</v>
      </c>
      <c r="G565" s="12">
        <f t="shared" si="55"/>
        <v>45178.916666666664</v>
      </c>
      <c r="H565" s="13">
        <f t="shared" ca="1" si="56"/>
        <v>1694296799.9999998</v>
      </c>
      <c r="I565">
        <f t="shared" si="57"/>
        <v>0.3708920187793428</v>
      </c>
      <c r="J565">
        <f t="shared" si="58"/>
        <v>0.69644600938967138</v>
      </c>
      <c r="L565" s="34" t="s">
        <v>123</v>
      </c>
      <c r="M565" s="35" t="s">
        <v>277</v>
      </c>
      <c r="N565" s="35">
        <v>2.2599999999999998</v>
      </c>
      <c r="O565" s="35">
        <v>1.66</v>
      </c>
      <c r="Q565" s="12">
        <f t="shared" si="53"/>
        <v>45179.104166666664</v>
      </c>
      <c r="R565" s="13">
        <f t="shared" ca="1" si="54"/>
        <v>1694312999.9999998</v>
      </c>
    </row>
    <row r="566" spans="2:18" x14ac:dyDescent="0.25">
      <c r="B566" s="32" t="s">
        <v>96</v>
      </c>
      <c r="C566" s="33" t="s">
        <v>93</v>
      </c>
      <c r="D566" s="33">
        <v>1.42</v>
      </c>
      <c r="E566" s="33">
        <v>2.9</v>
      </c>
      <c r="F566" t="s">
        <v>184</v>
      </c>
      <c r="G566" s="12">
        <f t="shared" si="55"/>
        <v>45178.916666666664</v>
      </c>
      <c r="H566" s="13">
        <f t="shared" ca="1" si="56"/>
        <v>1694296799.9999998</v>
      </c>
      <c r="I566">
        <f t="shared" si="57"/>
        <v>0.35939776590577954</v>
      </c>
      <c r="J566">
        <f t="shared" si="58"/>
        <v>0.69069888295288973</v>
      </c>
      <c r="L566" s="34" t="s">
        <v>123</v>
      </c>
      <c r="M566" s="35" t="s">
        <v>277</v>
      </c>
      <c r="N566" s="35">
        <v>2.3199999999999998</v>
      </c>
      <c r="O566" s="35">
        <v>1.66</v>
      </c>
      <c r="Q566" s="12">
        <f t="shared" si="53"/>
        <v>45179.104166666664</v>
      </c>
      <c r="R566" s="13">
        <f t="shared" ca="1" si="54"/>
        <v>1694312999.9999998</v>
      </c>
    </row>
    <row r="567" spans="2:18" x14ac:dyDescent="0.25">
      <c r="B567" s="34" t="s">
        <v>96</v>
      </c>
      <c r="C567" s="35" t="s">
        <v>93</v>
      </c>
      <c r="D567" s="35">
        <v>1.4</v>
      </c>
      <c r="E567" s="35">
        <v>2.97</v>
      </c>
      <c r="F567" t="s">
        <v>184</v>
      </c>
      <c r="G567" s="12">
        <f t="shared" si="55"/>
        <v>45178.916666666664</v>
      </c>
      <c r="H567" s="13">
        <f t="shared" ca="1" si="56"/>
        <v>1694296799.9999998</v>
      </c>
      <c r="I567">
        <f t="shared" si="57"/>
        <v>0.37758537758537764</v>
      </c>
      <c r="J567">
        <f t="shared" si="58"/>
        <v>0.69979268879268886</v>
      </c>
      <c r="L567" s="32" t="s">
        <v>123</v>
      </c>
      <c r="M567" s="33" t="s">
        <v>277</v>
      </c>
      <c r="N567" s="33">
        <v>2.3199999999999998</v>
      </c>
      <c r="O567" s="33">
        <v>1.66</v>
      </c>
      <c r="Q567" s="12">
        <f t="shared" si="53"/>
        <v>45179.104166666664</v>
      </c>
      <c r="R567" s="13">
        <f t="shared" ca="1" si="54"/>
        <v>1694312999.9999998</v>
      </c>
    </row>
    <row r="568" spans="2:18" x14ac:dyDescent="0.25">
      <c r="B568" s="32" t="s">
        <v>96</v>
      </c>
      <c r="C568" s="33" t="s">
        <v>93</v>
      </c>
      <c r="D568" s="33">
        <v>1.4</v>
      </c>
      <c r="E568" s="33">
        <v>3</v>
      </c>
      <c r="F568" t="s">
        <v>184</v>
      </c>
      <c r="G568" s="12">
        <f t="shared" si="55"/>
        <v>45178.916666666664</v>
      </c>
      <c r="H568" s="13">
        <f t="shared" ca="1" si="56"/>
        <v>1694296799.9999998</v>
      </c>
      <c r="I568">
        <f t="shared" si="57"/>
        <v>0.38095238095238099</v>
      </c>
      <c r="J568">
        <f t="shared" si="58"/>
        <v>0.70147619047619048</v>
      </c>
      <c r="L568" s="34" t="s">
        <v>123</v>
      </c>
      <c r="M568" s="35" t="s">
        <v>277</v>
      </c>
      <c r="N568" s="35">
        <v>2.23</v>
      </c>
      <c r="O568" s="35">
        <v>1.67</v>
      </c>
      <c r="Q568" s="12">
        <f t="shared" si="53"/>
        <v>45179.104166666664</v>
      </c>
      <c r="R568" s="13">
        <f t="shared" ca="1" si="54"/>
        <v>1694312999.9999998</v>
      </c>
    </row>
    <row r="569" spans="2:18" x14ac:dyDescent="0.25">
      <c r="B569" s="34" t="s">
        <v>96</v>
      </c>
      <c r="C569" s="35" t="s">
        <v>93</v>
      </c>
      <c r="D569" s="35">
        <v>1.43</v>
      </c>
      <c r="E569" s="35">
        <v>2.9</v>
      </c>
      <c r="F569" t="s">
        <v>184</v>
      </c>
      <c r="G569" s="12">
        <f t="shared" si="55"/>
        <v>45178.916666666664</v>
      </c>
      <c r="H569" s="13">
        <f t="shared" ca="1" si="56"/>
        <v>1694296799.9999998</v>
      </c>
      <c r="I569">
        <f t="shared" si="57"/>
        <v>0.35447311309380281</v>
      </c>
      <c r="J569">
        <f t="shared" si="58"/>
        <v>0.68823655654690141</v>
      </c>
      <c r="L569" s="32" t="s">
        <v>123</v>
      </c>
      <c r="M569" s="33" t="s">
        <v>277</v>
      </c>
      <c r="N569" s="33">
        <v>2.23</v>
      </c>
      <c r="O569" s="33">
        <v>1.67</v>
      </c>
      <c r="Q569" s="12">
        <f t="shared" si="53"/>
        <v>45179.104166666664</v>
      </c>
      <c r="R569" s="13">
        <f t="shared" ca="1" si="54"/>
        <v>1694312999.9999998</v>
      </c>
    </row>
    <row r="570" spans="2:18" x14ac:dyDescent="0.25">
      <c r="B570" s="32" t="s">
        <v>96</v>
      </c>
      <c r="C570" s="33" t="s">
        <v>93</v>
      </c>
      <c r="D570" s="33">
        <v>1.45</v>
      </c>
      <c r="E570" s="33">
        <v>2.8</v>
      </c>
      <c r="F570" t="s">
        <v>184</v>
      </c>
      <c r="G570" s="12">
        <f t="shared" si="55"/>
        <v>45178.916666666664</v>
      </c>
      <c r="H570" s="13">
        <f t="shared" ca="1" si="56"/>
        <v>1694296799.9999998</v>
      </c>
      <c r="I570">
        <f t="shared" si="57"/>
        <v>0.332512315270936</v>
      </c>
      <c r="J570">
        <f t="shared" si="58"/>
        <v>0.67725615763546798</v>
      </c>
      <c r="L570" s="32" t="s">
        <v>120</v>
      </c>
      <c r="M570" s="33" t="s">
        <v>277</v>
      </c>
      <c r="N570" s="33">
        <v>1.42</v>
      </c>
      <c r="O570" s="33">
        <v>2.88</v>
      </c>
      <c r="Q570" s="12">
        <f t="shared" si="53"/>
        <v>45179.104166666664</v>
      </c>
      <c r="R570" s="13">
        <f t="shared" ca="1" si="54"/>
        <v>1694312999.9999998</v>
      </c>
    </row>
    <row r="571" spans="2:18" x14ac:dyDescent="0.25">
      <c r="B571" s="34" t="s">
        <v>97</v>
      </c>
      <c r="C571" s="35" t="s">
        <v>98</v>
      </c>
      <c r="D571" s="35">
        <v>3.3</v>
      </c>
      <c r="E571" s="35">
        <v>1.35</v>
      </c>
      <c r="F571" t="s">
        <v>184</v>
      </c>
      <c r="G571" s="12">
        <f t="shared" si="55"/>
        <v>45178.936805555553</v>
      </c>
      <c r="H571" s="13">
        <f t="shared" ca="1" si="56"/>
        <v>1694298539.9999998</v>
      </c>
      <c r="I571">
        <f t="shared" si="57"/>
        <v>0.43771043771043766</v>
      </c>
      <c r="J571">
        <f t="shared" si="58"/>
        <v>0.72985521885521887</v>
      </c>
      <c r="L571" s="34" t="s">
        <v>120</v>
      </c>
      <c r="M571" s="35" t="s">
        <v>277</v>
      </c>
      <c r="N571" s="35">
        <v>1.42</v>
      </c>
      <c r="O571" s="35">
        <v>2.88</v>
      </c>
      <c r="Q571" s="12">
        <f t="shared" si="53"/>
        <v>45179.104166666664</v>
      </c>
      <c r="R571" s="13">
        <f t="shared" ca="1" si="54"/>
        <v>1694312999.9999998</v>
      </c>
    </row>
    <row r="572" spans="2:18" x14ac:dyDescent="0.25">
      <c r="B572" s="32" t="s">
        <v>97</v>
      </c>
      <c r="C572" s="33" t="s">
        <v>98</v>
      </c>
      <c r="D572" s="33">
        <v>3.4</v>
      </c>
      <c r="E572" s="33">
        <v>1.34</v>
      </c>
      <c r="F572" t="s">
        <v>184</v>
      </c>
      <c r="G572" s="12">
        <f t="shared" si="55"/>
        <v>45178.936805555553</v>
      </c>
      <c r="H572" s="13">
        <f t="shared" ca="1" si="56"/>
        <v>1694298539.9999998</v>
      </c>
      <c r="I572">
        <f t="shared" si="57"/>
        <v>0.4521510096575943</v>
      </c>
      <c r="J572">
        <f t="shared" si="58"/>
        <v>0.73707550482879713</v>
      </c>
      <c r="L572" s="32" t="s">
        <v>120</v>
      </c>
      <c r="M572" s="33" t="s">
        <v>277</v>
      </c>
      <c r="N572" s="33">
        <v>1.4</v>
      </c>
      <c r="O572" s="33">
        <v>3</v>
      </c>
      <c r="Q572" s="12">
        <f t="shared" si="53"/>
        <v>45179.104166666664</v>
      </c>
      <c r="R572" s="13">
        <f t="shared" ca="1" si="54"/>
        <v>1694312999.9999998</v>
      </c>
    </row>
    <row r="573" spans="2:18" x14ac:dyDescent="0.25">
      <c r="B573" s="34" t="s">
        <v>97</v>
      </c>
      <c r="C573" s="35" t="s">
        <v>98</v>
      </c>
      <c r="D573" s="35">
        <v>3.4</v>
      </c>
      <c r="E573" s="35">
        <v>1.34</v>
      </c>
      <c r="F573" t="s">
        <v>184</v>
      </c>
      <c r="G573" s="12">
        <f t="shared" si="55"/>
        <v>45178.936805555553</v>
      </c>
      <c r="H573" s="13">
        <f t="shared" ca="1" si="56"/>
        <v>1694298539.9999998</v>
      </c>
      <c r="I573">
        <f t="shared" si="57"/>
        <v>0.4521510096575943</v>
      </c>
      <c r="J573">
        <f t="shared" si="58"/>
        <v>0.73707550482879713</v>
      </c>
      <c r="L573" s="32" t="s">
        <v>120</v>
      </c>
      <c r="M573" s="33" t="s">
        <v>277</v>
      </c>
      <c r="N573" s="33">
        <v>1.41</v>
      </c>
      <c r="O573" s="33">
        <v>3</v>
      </c>
      <c r="Q573" s="12">
        <f t="shared" si="53"/>
        <v>45179.104166666664</v>
      </c>
      <c r="R573" s="13">
        <f t="shared" ca="1" si="54"/>
        <v>1694312999.9999998</v>
      </c>
    </row>
    <row r="574" spans="2:18" x14ac:dyDescent="0.25">
      <c r="B574" s="32" t="s">
        <v>97</v>
      </c>
      <c r="C574" s="33" t="s">
        <v>98</v>
      </c>
      <c r="D574" s="33">
        <v>3.4</v>
      </c>
      <c r="E574" s="33">
        <v>1.33</v>
      </c>
      <c r="F574" t="s">
        <v>184</v>
      </c>
      <c r="G574" s="12">
        <f t="shared" si="55"/>
        <v>45178.936805555553</v>
      </c>
      <c r="H574" s="13">
        <f t="shared" ca="1" si="56"/>
        <v>1694298539.9999998</v>
      </c>
      <c r="I574">
        <f t="shared" si="57"/>
        <v>0.45776205218929672</v>
      </c>
      <c r="J574">
        <f t="shared" si="58"/>
        <v>0.73988102609464834</v>
      </c>
      <c r="L574" s="32" t="s">
        <v>120</v>
      </c>
      <c r="M574" s="33" t="s">
        <v>277</v>
      </c>
      <c r="N574" s="33">
        <v>1.42</v>
      </c>
      <c r="O574" s="33">
        <v>3</v>
      </c>
      <c r="Q574" s="12">
        <f t="shared" si="53"/>
        <v>45179.104166666664</v>
      </c>
      <c r="R574" s="13">
        <f t="shared" ca="1" si="54"/>
        <v>1694312999.9999998</v>
      </c>
    </row>
    <row r="575" spans="2:18" x14ac:dyDescent="0.25">
      <c r="B575" s="34" t="s">
        <v>97</v>
      </c>
      <c r="C575" s="35" t="s">
        <v>98</v>
      </c>
      <c r="D575" s="35">
        <v>3.35</v>
      </c>
      <c r="E575" s="35">
        <v>1.35</v>
      </c>
      <c r="F575" t="s">
        <v>184</v>
      </c>
      <c r="G575" s="12">
        <f t="shared" si="55"/>
        <v>45178.936805555553</v>
      </c>
      <c r="H575" s="13">
        <f t="shared" ca="1" si="56"/>
        <v>1694298539.9999998</v>
      </c>
      <c r="I575">
        <f t="shared" si="57"/>
        <v>0.44223327805417356</v>
      </c>
      <c r="J575">
        <f t="shared" si="58"/>
        <v>0.73211663902708679</v>
      </c>
      <c r="L575" s="34" t="s">
        <v>120</v>
      </c>
      <c r="M575" s="35" t="s">
        <v>277</v>
      </c>
      <c r="N575" s="35">
        <v>1.42</v>
      </c>
      <c r="O575" s="35">
        <v>3</v>
      </c>
      <c r="Q575" s="12">
        <f t="shared" si="53"/>
        <v>45179.104166666664</v>
      </c>
      <c r="R575" s="13">
        <f t="shared" ca="1" si="54"/>
        <v>1694312999.9999998</v>
      </c>
    </row>
    <row r="576" spans="2:18" x14ac:dyDescent="0.25">
      <c r="B576" s="32" t="s">
        <v>97</v>
      </c>
      <c r="C576" s="33" t="s">
        <v>98</v>
      </c>
      <c r="D576" s="33">
        <v>3.4</v>
      </c>
      <c r="E576" s="33">
        <v>1.33</v>
      </c>
      <c r="F576" t="s">
        <v>184</v>
      </c>
      <c r="G576" s="12">
        <f t="shared" si="55"/>
        <v>45178.936805555553</v>
      </c>
      <c r="H576" s="13">
        <f t="shared" ca="1" si="56"/>
        <v>1694298539.9999998</v>
      </c>
      <c r="I576">
        <f t="shared" si="57"/>
        <v>0.45776205218929672</v>
      </c>
      <c r="J576">
        <f t="shared" si="58"/>
        <v>0.73988102609464834</v>
      </c>
      <c r="L576" s="34" t="s">
        <v>120</v>
      </c>
      <c r="M576" s="35" t="s">
        <v>277</v>
      </c>
      <c r="N576" s="35">
        <v>1.39</v>
      </c>
      <c r="O576" s="35">
        <v>3.02</v>
      </c>
      <c r="Q576" s="12">
        <f t="shared" si="53"/>
        <v>45179.104166666664</v>
      </c>
      <c r="R576" s="13">
        <f t="shared" ca="1" si="54"/>
        <v>1694312999.9999998</v>
      </c>
    </row>
    <row r="577" spans="2:18" x14ac:dyDescent="0.25">
      <c r="B577" s="34" t="s">
        <v>97</v>
      </c>
      <c r="C577" s="35" t="s">
        <v>98</v>
      </c>
      <c r="D577" s="35">
        <v>3.45</v>
      </c>
      <c r="E577" s="35">
        <v>1.34</v>
      </c>
      <c r="F577" t="s">
        <v>184</v>
      </c>
      <c r="G577" s="12">
        <f t="shared" si="55"/>
        <v>45178.936805555553</v>
      </c>
      <c r="H577" s="13">
        <f t="shared" ca="1" si="56"/>
        <v>1694298539.9999998</v>
      </c>
      <c r="I577">
        <f t="shared" si="57"/>
        <v>0.45641358425264972</v>
      </c>
      <c r="J577">
        <f t="shared" si="58"/>
        <v>0.7392067921263249</v>
      </c>
      <c r="L577" s="34" t="s">
        <v>120</v>
      </c>
      <c r="M577" s="35" t="s">
        <v>277</v>
      </c>
      <c r="N577" s="35">
        <v>1.4</v>
      </c>
      <c r="O577" s="35">
        <v>3.05</v>
      </c>
      <c r="Q577" s="12">
        <f t="shared" si="53"/>
        <v>45179.104166666664</v>
      </c>
      <c r="R577" s="13">
        <f t="shared" ca="1" si="54"/>
        <v>1694312999.9999998</v>
      </c>
    </row>
    <row r="578" spans="2:18" x14ac:dyDescent="0.25">
      <c r="B578" s="32" t="s">
        <v>97</v>
      </c>
      <c r="C578" s="33" t="s">
        <v>98</v>
      </c>
      <c r="D578" s="33">
        <v>3.45</v>
      </c>
      <c r="E578" s="33">
        <v>1.34</v>
      </c>
      <c r="F578" t="s">
        <v>184</v>
      </c>
      <c r="G578" s="12">
        <f t="shared" si="55"/>
        <v>45178.936805555553</v>
      </c>
      <c r="H578" s="13">
        <f t="shared" ca="1" si="56"/>
        <v>1694298539.9999998</v>
      </c>
      <c r="I578">
        <f t="shared" si="57"/>
        <v>0.45641358425264972</v>
      </c>
      <c r="J578">
        <f t="shared" si="58"/>
        <v>0.7392067921263249</v>
      </c>
      <c r="L578" s="32" t="s">
        <v>120</v>
      </c>
      <c r="M578" s="33" t="s">
        <v>277</v>
      </c>
      <c r="N578" s="33">
        <v>1.4</v>
      </c>
      <c r="O578" s="33">
        <v>3.05</v>
      </c>
      <c r="Q578" s="12">
        <f t="shared" si="53"/>
        <v>45179.104166666664</v>
      </c>
      <c r="R578" s="13">
        <f t="shared" ca="1" si="54"/>
        <v>1694312999.9999998</v>
      </c>
    </row>
    <row r="579" spans="2:18" x14ac:dyDescent="0.25">
      <c r="B579" s="34" t="s">
        <v>97</v>
      </c>
      <c r="C579" s="35" t="s">
        <v>98</v>
      </c>
      <c r="D579" s="35">
        <v>3.45</v>
      </c>
      <c r="E579" s="35">
        <v>1.32</v>
      </c>
      <c r="F579" t="s">
        <v>184</v>
      </c>
      <c r="G579" s="12">
        <f t="shared" si="55"/>
        <v>45178.936805555553</v>
      </c>
      <c r="H579" s="13">
        <f t="shared" ca="1" si="56"/>
        <v>1694298539.9999998</v>
      </c>
      <c r="I579">
        <f t="shared" si="57"/>
        <v>0.46772068511198944</v>
      </c>
      <c r="J579">
        <f t="shared" si="58"/>
        <v>0.74486034255599476</v>
      </c>
      <c r="L579" s="34" t="s">
        <v>120</v>
      </c>
      <c r="M579" s="35" t="s">
        <v>277</v>
      </c>
      <c r="N579" s="35">
        <v>1.41</v>
      </c>
      <c r="O579" s="35">
        <v>3.05</v>
      </c>
      <c r="Q579" s="12">
        <f t="shared" si="53"/>
        <v>45179.104166666664</v>
      </c>
      <c r="R579" s="13">
        <f t="shared" ca="1" si="54"/>
        <v>1694312999.9999998</v>
      </c>
    </row>
    <row r="580" spans="2:18" x14ac:dyDescent="0.25">
      <c r="B580" s="32" t="s">
        <v>97</v>
      </c>
      <c r="C580" s="33" t="s">
        <v>98</v>
      </c>
      <c r="D580" s="33">
        <v>3.45</v>
      </c>
      <c r="E580" s="33">
        <v>1.32</v>
      </c>
      <c r="F580" t="s">
        <v>184</v>
      </c>
      <c r="G580" s="12">
        <f t="shared" si="55"/>
        <v>45178.936805555553</v>
      </c>
      <c r="H580" s="13">
        <f t="shared" ca="1" si="56"/>
        <v>1694298539.9999998</v>
      </c>
      <c r="I580">
        <f t="shared" si="57"/>
        <v>0.46772068511198944</v>
      </c>
      <c r="J580">
        <f t="shared" si="58"/>
        <v>0.74486034255599476</v>
      </c>
      <c r="L580" s="32" t="s">
        <v>120</v>
      </c>
      <c r="M580" s="33" t="s">
        <v>277</v>
      </c>
      <c r="N580" s="33">
        <v>1.38</v>
      </c>
      <c r="O580" s="33">
        <v>3.1</v>
      </c>
      <c r="Q580" s="12">
        <f t="shared" si="53"/>
        <v>45179.104166666664</v>
      </c>
      <c r="R580" s="13">
        <f t="shared" ca="1" si="54"/>
        <v>1694312999.9999998</v>
      </c>
    </row>
    <row r="581" spans="2:18" x14ac:dyDescent="0.25">
      <c r="B581" s="34" t="s">
        <v>97</v>
      </c>
      <c r="C581" s="35" t="s">
        <v>98</v>
      </c>
      <c r="D581" s="35">
        <v>3.4</v>
      </c>
      <c r="E581" s="35">
        <v>1.34</v>
      </c>
      <c r="F581" t="s">
        <v>184</v>
      </c>
      <c r="G581" s="12">
        <f t="shared" si="55"/>
        <v>45178.936805555553</v>
      </c>
      <c r="H581" s="13">
        <f t="shared" ca="1" si="56"/>
        <v>1694298539.9999998</v>
      </c>
      <c r="I581">
        <f t="shared" si="57"/>
        <v>0.4521510096575943</v>
      </c>
      <c r="J581">
        <f t="shared" si="58"/>
        <v>0.73707550482879713</v>
      </c>
      <c r="L581" s="34" t="s">
        <v>120</v>
      </c>
      <c r="M581" s="35" t="s">
        <v>277</v>
      </c>
      <c r="N581" s="35">
        <v>1.4</v>
      </c>
      <c r="O581" s="35">
        <v>3.1</v>
      </c>
      <c r="Q581" s="12">
        <f t="shared" ref="Q581:Q644" si="59">DATEVALUE(MID(M581,1,10))+TIMEVALUE(MID(M581,12,8))</f>
        <v>45179.104166666664</v>
      </c>
      <c r="R581" s="13">
        <f t="shared" ref="R581:R644" ca="1" si="60">IF(Q581&gt;TODAY(),86400*(Q581-25569),0)</f>
        <v>1694312999.9999998</v>
      </c>
    </row>
    <row r="582" spans="2:18" x14ac:dyDescent="0.25">
      <c r="B582" s="32" t="s">
        <v>97</v>
      </c>
      <c r="C582" s="33" t="s">
        <v>98</v>
      </c>
      <c r="D582" s="33">
        <v>3.35</v>
      </c>
      <c r="E582" s="33">
        <v>1.34</v>
      </c>
      <c r="F582" t="s">
        <v>184</v>
      </c>
      <c r="G582" s="12">
        <f t="shared" si="55"/>
        <v>45178.936805555553</v>
      </c>
      <c r="H582" s="13">
        <f t="shared" ca="1" si="56"/>
        <v>1694298539.9999998</v>
      </c>
      <c r="I582">
        <f t="shared" si="57"/>
        <v>0.44776119402985071</v>
      </c>
      <c r="J582">
        <f t="shared" si="58"/>
        <v>0.73488059701492536</v>
      </c>
      <c r="L582" s="34" t="s">
        <v>120</v>
      </c>
      <c r="M582" s="35" t="s">
        <v>277</v>
      </c>
      <c r="N582" s="35">
        <v>1.36</v>
      </c>
      <c r="O582" s="35">
        <v>3.2</v>
      </c>
      <c r="Q582" s="12">
        <f t="shared" si="59"/>
        <v>45179.104166666664</v>
      </c>
      <c r="R582" s="13">
        <f t="shared" ca="1" si="60"/>
        <v>1694312999.9999998</v>
      </c>
    </row>
    <row r="583" spans="2:18" x14ac:dyDescent="0.25">
      <c r="B583" s="34" t="s">
        <v>97</v>
      </c>
      <c r="C583" s="35" t="s">
        <v>98</v>
      </c>
      <c r="D583" s="35">
        <v>3.44</v>
      </c>
      <c r="E583" s="35">
        <v>1.32</v>
      </c>
      <c r="F583" t="s">
        <v>184</v>
      </c>
      <c r="G583" s="12">
        <f t="shared" si="55"/>
        <v>45178.936805555553</v>
      </c>
      <c r="H583" s="13">
        <f t="shared" ca="1" si="56"/>
        <v>1694298539.9999998</v>
      </c>
      <c r="I583">
        <f t="shared" si="57"/>
        <v>0.4668780831571529</v>
      </c>
      <c r="J583">
        <f t="shared" si="58"/>
        <v>0.74443904157857643</v>
      </c>
      <c r="L583" s="34" t="s">
        <v>3</v>
      </c>
      <c r="M583" s="35" t="s">
        <v>4</v>
      </c>
      <c r="N583" s="35">
        <v>1.1499999999999999</v>
      </c>
      <c r="O583" s="35">
        <v>5.5</v>
      </c>
      <c r="Q583" s="12">
        <f t="shared" si="59"/>
        <v>45179.125</v>
      </c>
      <c r="R583" s="13">
        <f t="shared" ca="1" si="60"/>
        <v>1694314800</v>
      </c>
    </row>
    <row r="584" spans="2:18" x14ac:dyDescent="0.25">
      <c r="B584" s="32" t="s">
        <v>97</v>
      </c>
      <c r="C584" s="33" t="s">
        <v>98</v>
      </c>
      <c r="D584" s="33">
        <v>3.25</v>
      </c>
      <c r="E584" s="33">
        <v>1.35</v>
      </c>
      <c r="F584" t="s">
        <v>184</v>
      </c>
      <c r="G584" s="12">
        <f t="shared" si="55"/>
        <v>45178.936805555553</v>
      </c>
      <c r="H584" s="13">
        <f t="shared" ca="1" si="56"/>
        <v>1694298539.9999998</v>
      </c>
      <c r="I584">
        <f t="shared" si="57"/>
        <v>0.43304843304843299</v>
      </c>
      <c r="J584">
        <f t="shared" si="58"/>
        <v>0.7275242165242165</v>
      </c>
      <c r="L584" s="34" t="s">
        <v>3</v>
      </c>
      <c r="M584" s="35" t="s">
        <v>4</v>
      </c>
      <c r="N584" s="35">
        <v>1.1399999999999999</v>
      </c>
      <c r="O584" s="35">
        <v>5.6</v>
      </c>
      <c r="Q584" s="12">
        <f t="shared" si="59"/>
        <v>45179.125</v>
      </c>
      <c r="R584" s="13">
        <f t="shared" ca="1" si="60"/>
        <v>1694314800</v>
      </c>
    </row>
    <row r="585" spans="2:18" x14ac:dyDescent="0.25">
      <c r="B585" s="34" t="s">
        <v>99</v>
      </c>
      <c r="C585" s="35" t="s">
        <v>100</v>
      </c>
      <c r="D585" s="35">
        <v>4.5999999999999996</v>
      </c>
      <c r="E585" s="35">
        <v>1.21</v>
      </c>
      <c r="F585" t="s">
        <v>184</v>
      </c>
      <c r="G585" s="12">
        <f t="shared" si="55"/>
        <v>45178.9375</v>
      </c>
      <c r="H585" s="13">
        <f t="shared" ca="1" si="56"/>
        <v>1694298600</v>
      </c>
      <c r="I585">
        <f t="shared" si="57"/>
        <v>0.60905497664390951</v>
      </c>
      <c r="J585">
        <f t="shared" si="58"/>
        <v>0.81552748832195476</v>
      </c>
      <c r="L585" s="32" t="s">
        <v>3</v>
      </c>
      <c r="M585" s="33" t="s">
        <v>4</v>
      </c>
      <c r="N585" s="33">
        <v>1.1499999999999999</v>
      </c>
      <c r="O585" s="33">
        <v>5.6</v>
      </c>
      <c r="Q585" s="12">
        <f t="shared" si="59"/>
        <v>45179.125</v>
      </c>
      <c r="R585" s="13">
        <f t="shared" ca="1" si="60"/>
        <v>1694314800</v>
      </c>
    </row>
    <row r="586" spans="2:18" x14ac:dyDescent="0.25">
      <c r="B586" s="32" t="s">
        <v>99</v>
      </c>
      <c r="C586" s="33" t="s">
        <v>100</v>
      </c>
      <c r="D586" s="33">
        <v>4.8</v>
      </c>
      <c r="E586" s="33">
        <v>1.2</v>
      </c>
      <c r="F586" t="s">
        <v>184</v>
      </c>
      <c r="G586" s="12">
        <f t="shared" si="55"/>
        <v>45178.9375</v>
      </c>
      <c r="H586" s="13">
        <f t="shared" ca="1" si="56"/>
        <v>1694298600</v>
      </c>
      <c r="I586">
        <f t="shared" si="57"/>
        <v>0.625</v>
      </c>
      <c r="J586">
        <f t="shared" si="58"/>
        <v>0.82350000000000001</v>
      </c>
      <c r="L586" s="34" t="s">
        <v>3</v>
      </c>
      <c r="M586" s="35" t="s">
        <v>4</v>
      </c>
      <c r="N586" s="35">
        <v>1.1499999999999999</v>
      </c>
      <c r="O586" s="35">
        <v>5.7</v>
      </c>
      <c r="Q586" s="12">
        <f t="shared" si="59"/>
        <v>45179.125</v>
      </c>
      <c r="R586" s="13">
        <f t="shared" ca="1" si="60"/>
        <v>1694314800</v>
      </c>
    </row>
    <row r="587" spans="2:18" x14ac:dyDescent="0.25">
      <c r="B587" s="34" t="s">
        <v>99</v>
      </c>
      <c r="C587" s="35" t="s">
        <v>100</v>
      </c>
      <c r="D587" s="35">
        <v>4.45</v>
      </c>
      <c r="E587" s="35">
        <v>1.22</v>
      </c>
      <c r="F587" t="s">
        <v>184</v>
      </c>
      <c r="G587" s="12">
        <f t="shared" si="55"/>
        <v>45178.9375</v>
      </c>
      <c r="H587" s="13">
        <f t="shared" ca="1" si="56"/>
        <v>1694298600</v>
      </c>
      <c r="I587">
        <f t="shared" si="57"/>
        <v>0.59495303002394551</v>
      </c>
      <c r="J587">
        <f t="shared" si="58"/>
        <v>0.80847651501197282</v>
      </c>
      <c r="L587" s="32" t="s">
        <v>3</v>
      </c>
      <c r="M587" s="33" t="s">
        <v>4</v>
      </c>
      <c r="N587" s="33">
        <v>1.1499999999999999</v>
      </c>
      <c r="O587" s="33">
        <v>5.75</v>
      </c>
      <c r="Q587" s="12">
        <f t="shared" si="59"/>
        <v>45179.125</v>
      </c>
      <c r="R587" s="13">
        <f t="shared" ca="1" si="60"/>
        <v>1694314800</v>
      </c>
    </row>
    <row r="588" spans="2:18" x14ac:dyDescent="0.25">
      <c r="B588" s="32" t="s">
        <v>99</v>
      </c>
      <c r="C588" s="33" t="s">
        <v>100</v>
      </c>
      <c r="D588" s="33">
        <v>5</v>
      </c>
      <c r="E588" s="33">
        <v>1.18</v>
      </c>
      <c r="F588" t="s">
        <v>184</v>
      </c>
      <c r="G588" s="12">
        <f t="shared" si="55"/>
        <v>45178.9375</v>
      </c>
      <c r="H588" s="13">
        <f t="shared" ca="1" si="56"/>
        <v>1694298600</v>
      </c>
      <c r="I588">
        <f t="shared" si="57"/>
        <v>0.64745762711864407</v>
      </c>
      <c r="J588">
        <f t="shared" si="58"/>
        <v>0.83472881355932205</v>
      </c>
      <c r="L588" s="34" t="s">
        <v>3</v>
      </c>
      <c r="M588" s="35" t="s">
        <v>4</v>
      </c>
      <c r="N588" s="35">
        <v>1.1499999999999999</v>
      </c>
      <c r="O588" s="35">
        <v>5.75</v>
      </c>
      <c r="Q588" s="12">
        <f t="shared" si="59"/>
        <v>45179.125</v>
      </c>
      <c r="R588" s="13">
        <f t="shared" ca="1" si="60"/>
        <v>1694314800</v>
      </c>
    </row>
    <row r="589" spans="2:18" x14ac:dyDescent="0.25">
      <c r="B589" s="34" t="s">
        <v>99</v>
      </c>
      <c r="C589" s="35" t="s">
        <v>100</v>
      </c>
      <c r="D589" s="35">
        <v>4.7</v>
      </c>
      <c r="E589" s="35">
        <v>1.2</v>
      </c>
      <c r="F589" t="s">
        <v>184</v>
      </c>
      <c r="G589" s="12">
        <f t="shared" si="55"/>
        <v>45178.9375</v>
      </c>
      <c r="H589" s="13">
        <f t="shared" ca="1" si="56"/>
        <v>1694298600</v>
      </c>
      <c r="I589">
        <f t="shared" si="57"/>
        <v>0.62056737588652489</v>
      </c>
      <c r="J589">
        <f t="shared" si="58"/>
        <v>0.82128368794326245</v>
      </c>
      <c r="L589" s="32" t="s">
        <v>3</v>
      </c>
      <c r="M589" s="33" t="s">
        <v>4</v>
      </c>
      <c r="N589" s="33">
        <v>1.1299999999999999</v>
      </c>
      <c r="O589" s="33">
        <v>5.8</v>
      </c>
      <c r="Q589" s="12">
        <f t="shared" si="59"/>
        <v>45179.125</v>
      </c>
      <c r="R589" s="13">
        <f t="shared" ca="1" si="60"/>
        <v>1694314800</v>
      </c>
    </row>
    <row r="590" spans="2:18" x14ac:dyDescent="0.25">
      <c r="B590" s="32" t="s">
        <v>99</v>
      </c>
      <c r="C590" s="33" t="s">
        <v>100</v>
      </c>
      <c r="D590" s="33">
        <v>5</v>
      </c>
      <c r="E590" s="33">
        <v>1.18</v>
      </c>
      <c r="F590" t="s">
        <v>184</v>
      </c>
      <c r="G590" s="12">
        <f t="shared" si="55"/>
        <v>45178.9375</v>
      </c>
      <c r="H590" s="13">
        <f t="shared" ca="1" si="56"/>
        <v>1694298600</v>
      </c>
      <c r="I590">
        <f t="shared" si="57"/>
        <v>0.64745762711864407</v>
      </c>
      <c r="J590">
        <f t="shared" si="58"/>
        <v>0.83472881355932205</v>
      </c>
      <c r="L590" s="32" t="s">
        <v>3</v>
      </c>
      <c r="M590" s="33" t="s">
        <v>4</v>
      </c>
      <c r="N590" s="33">
        <v>1.1499999999999999</v>
      </c>
      <c r="O590" s="33">
        <v>5.8</v>
      </c>
      <c r="Q590" s="12">
        <f t="shared" si="59"/>
        <v>45179.125</v>
      </c>
      <c r="R590" s="13">
        <f t="shared" ca="1" si="60"/>
        <v>1694314800</v>
      </c>
    </row>
    <row r="591" spans="2:18" x14ac:dyDescent="0.25">
      <c r="B591" s="34" t="s">
        <v>99</v>
      </c>
      <c r="C591" s="35" t="s">
        <v>100</v>
      </c>
      <c r="D591" s="35">
        <v>4.7</v>
      </c>
      <c r="E591" s="35">
        <v>1.22</v>
      </c>
      <c r="F591" t="s">
        <v>184</v>
      </c>
      <c r="G591" s="12">
        <f t="shared" si="55"/>
        <v>45178.9375</v>
      </c>
      <c r="H591" s="13">
        <f t="shared" ca="1" si="56"/>
        <v>1694298600</v>
      </c>
      <c r="I591">
        <f t="shared" si="57"/>
        <v>0.60690617370073252</v>
      </c>
      <c r="J591">
        <f t="shared" si="58"/>
        <v>0.81445308685036633</v>
      </c>
      <c r="L591" s="34" t="s">
        <v>3</v>
      </c>
      <c r="M591" s="35" t="s">
        <v>4</v>
      </c>
      <c r="N591" s="35">
        <v>1.1499999999999999</v>
      </c>
      <c r="O591" s="35">
        <v>5.8</v>
      </c>
      <c r="Q591" s="12">
        <f t="shared" si="59"/>
        <v>45179.125</v>
      </c>
      <c r="R591" s="13">
        <f t="shared" ca="1" si="60"/>
        <v>1694314800</v>
      </c>
    </row>
    <row r="592" spans="2:18" x14ac:dyDescent="0.25">
      <c r="B592" s="32" t="s">
        <v>99</v>
      </c>
      <c r="C592" s="33" t="s">
        <v>100</v>
      </c>
      <c r="D592" s="33">
        <v>4.7</v>
      </c>
      <c r="E592" s="33">
        <v>1.22</v>
      </c>
      <c r="F592" t="s">
        <v>184</v>
      </c>
      <c r="G592" s="12">
        <f t="shared" si="55"/>
        <v>45178.9375</v>
      </c>
      <c r="H592" s="13">
        <f t="shared" ca="1" si="56"/>
        <v>1694298600</v>
      </c>
      <c r="I592">
        <f t="shared" si="57"/>
        <v>0.60690617370073252</v>
      </c>
      <c r="J592">
        <f t="shared" si="58"/>
        <v>0.81445308685036633</v>
      </c>
      <c r="L592" s="32" t="s">
        <v>3</v>
      </c>
      <c r="M592" s="33" t="s">
        <v>4</v>
      </c>
      <c r="N592" s="33">
        <v>1.1499999999999999</v>
      </c>
      <c r="O592" s="33">
        <v>5.8</v>
      </c>
      <c r="Q592" s="12">
        <f t="shared" si="59"/>
        <v>45179.125</v>
      </c>
      <c r="R592" s="13">
        <f t="shared" ca="1" si="60"/>
        <v>1694314800</v>
      </c>
    </row>
    <row r="593" spans="2:18" x14ac:dyDescent="0.25">
      <c r="B593" s="34" t="s">
        <v>99</v>
      </c>
      <c r="C593" s="35" t="s">
        <v>100</v>
      </c>
      <c r="D593" s="35">
        <v>5</v>
      </c>
      <c r="E593" s="35">
        <v>1.18</v>
      </c>
      <c r="F593" t="s">
        <v>184</v>
      </c>
      <c r="G593" s="12">
        <f t="shared" si="55"/>
        <v>45178.9375</v>
      </c>
      <c r="H593" s="13">
        <f t="shared" ca="1" si="56"/>
        <v>1694298600</v>
      </c>
      <c r="I593">
        <f t="shared" si="57"/>
        <v>0.64745762711864407</v>
      </c>
      <c r="J593">
        <f t="shared" si="58"/>
        <v>0.83472881355932205</v>
      </c>
      <c r="L593" s="34" t="s">
        <v>3</v>
      </c>
      <c r="M593" s="35" t="s">
        <v>4</v>
      </c>
      <c r="N593" s="35">
        <v>1.1499999999999999</v>
      </c>
      <c r="O593" s="35">
        <v>5.8</v>
      </c>
      <c r="Q593" s="12">
        <f t="shared" si="59"/>
        <v>45179.125</v>
      </c>
      <c r="R593" s="13">
        <f t="shared" ca="1" si="60"/>
        <v>1694314800</v>
      </c>
    </row>
    <row r="594" spans="2:18" x14ac:dyDescent="0.25">
      <c r="B594" s="32" t="s">
        <v>99</v>
      </c>
      <c r="C594" s="33" t="s">
        <v>100</v>
      </c>
      <c r="D594" s="33">
        <v>4.5</v>
      </c>
      <c r="E594" s="33">
        <v>1.22</v>
      </c>
      <c r="F594" t="s">
        <v>184</v>
      </c>
      <c r="G594" s="12">
        <f t="shared" si="55"/>
        <v>45178.9375</v>
      </c>
      <c r="H594" s="13">
        <f t="shared" ca="1" si="56"/>
        <v>1694298600</v>
      </c>
      <c r="I594">
        <f t="shared" si="57"/>
        <v>0.5974499089253188</v>
      </c>
      <c r="J594">
        <f t="shared" si="58"/>
        <v>0.80972495446265946</v>
      </c>
      <c r="L594" s="32" t="s">
        <v>3</v>
      </c>
      <c r="M594" s="33" t="s">
        <v>4</v>
      </c>
      <c r="N594" s="33">
        <v>1.1399999999999999</v>
      </c>
      <c r="O594" s="33">
        <v>6</v>
      </c>
      <c r="Q594" s="12">
        <f t="shared" si="59"/>
        <v>45179.125</v>
      </c>
      <c r="R594" s="13">
        <f t="shared" ca="1" si="60"/>
        <v>1694314800</v>
      </c>
    </row>
    <row r="595" spans="2:18" x14ac:dyDescent="0.25">
      <c r="B595" s="34" t="s">
        <v>99</v>
      </c>
      <c r="C595" s="35" t="s">
        <v>100</v>
      </c>
      <c r="D595" s="35">
        <v>4.8</v>
      </c>
      <c r="E595" s="35">
        <v>1.19</v>
      </c>
      <c r="F595" t="s">
        <v>184</v>
      </c>
      <c r="G595" s="12">
        <f t="shared" si="55"/>
        <v>45178.9375</v>
      </c>
      <c r="H595" s="13">
        <f t="shared" ca="1" si="56"/>
        <v>1694298600</v>
      </c>
      <c r="I595">
        <f t="shared" si="57"/>
        <v>0.63200280112044815</v>
      </c>
      <c r="J595">
        <f t="shared" si="58"/>
        <v>0.82700140056022409</v>
      </c>
      <c r="L595" s="32" t="s">
        <v>12</v>
      </c>
      <c r="M595" s="33" t="s">
        <v>6</v>
      </c>
      <c r="N595" s="33">
        <v>3.6</v>
      </c>
      <c r="O595" s="33">
        <v>1.3</v>
      </c>
      <c r="Q595" s="12">
        <f t="shared" si="59"/>
        <v>45179.708333333336</v>
      </c>
      <c r="R595" s="13">
        <f t="shared" ca="1" si="60"/>
        <v>1694365200.0000002</v>
      </c>
    </row>
    <row r="596" spans="2:18" x14ac:dyDescent="0.25">
      <c r="B596" s="32" t="s">
        <v>99</v>
      </c>
      <c r="C596" s="33" t="s">
        <v>100</v>
      </c>
      <c r="D596" s="33">
        <v>4.75</v>
      </c>
      <c r="E596" s="33">
        <v>1.2</v>
      </c>
      <c r="F596" t="s">
        <v>184</v>
      </c>
      <c r="G596" s="12">
        <f t="shared" si="55"/>
        <v>45178.9375</v>
      </c>
      <c r="H596" s="13">
        <f t="shared" ca="1" si="56"/>
        <v>1694298600</v>
      </c>
      <c r="I596">
        <f t="shared" si="57"/>
        <v>0.6228070175438597</v>
      </c>
      <c r="J596">
        <f t="shared" si="58"/>
        <v>0.82240350877192991</v>
      </c>
      <c r="L596" s="34" t="s">
        <v>12</v>
      </c>
      <c r="M596" s="35" t="s">
        <v>6</v>
      </c>
      <c r="N596" s="35">
        <v>3.6</v>
      </c>
      <c r="O596" s="35">
        <v>1.3</v>
      </c>
      <c r="Q596" s="12">
        <f t="shared" si="59"/>
        <v>45179.708333333336</v>
      </c>
      <c r="R596" s="13">
        <f t="shared" ca="1" si="60"/>
        <v>1694365200.0000002</v>
      </c>
    </row>
    <row r="597" spans="2:18" x14ac:dyDescent="0.25">
      <c r="B597" s="34" t="s">
        <v>99</v>
      </c>
      <c r="C597" s="35" t="s">
        <v>100</v>
      </c>
      <c r="D597" s="35">
        <v>5.2</v>
      </c>
      <c r="E597" s="35">
        <v>1.18</v>
      </c>
      <c r="F597" t="s">
        <v>184</v>
      </c>
      <c r="G597" s="12">
        <f t="shared" si="55"/>
        <v>45178.9375</v>
      </c>
      <c r="H597" s="13">
        <f t="shared" ca="1" si="56"/>
        <v>1694298600</v>
      </c>
      <c r="I597">
        <f t="shared" si="57"/>
        <v>0.65514993481095185</v>
      </c>
      <c r="J597">
        <f t="shared" si="58"/>
        <v>0.83857496740547588</v>
      </c>
      <c r="L597" s="32" t="s">
        <v>12</v>
      </c>
      <c r="M597" s="33" t="s">
        <v>6</v>
      </c>
      <c r="N597" s="33">
        <v>3.65</v>
      </c>
      <c r="O597" s="33">
        <v>1.3</v>
      </c>
      <c r="Q597" s="12">
        <f t="shared" si="59"/>
        <v>45179.708333333336</v>
      </c>
      <c r="R597" s="13">
        <f t="shared" ca="1" si="60"/>
        <v>1694365200.0000002</v>
      </c>
    </row>
    <row r="598" spans="2:18" x14ac:dyDescent="0.25">
      <c r="B598" s="32" t="s">
        <v>99</v>
      </c>
      <c r="C598" s="33" t="s">
        <v>100</v>
      </c>
      <c r="D598" s="33">
        <v>4.5999999999999996</v>
      </c>
      <c r="E598" s="33">
        <v>1.2</v>
      </c>
      <c r="F598" t="s">
        <v>184</v>
      </c>
      <c r="G598" s="12">
        <f t="shared" si="55"/>
        <v>45178.9375</v>
      </c>
      <c r="H598" s="13">
        <f t="shared" ca="1" si="56"/>
        <v>1694298600</v>
      </c>
      <c r="I598">
        <f t="shared" si="57"/>
        <v>0.61594202898550732</v>
      </c>
      <c r="J598">
        <f t="shared" si="58"/>
        <v>0.81897101449275367</v>
      </c>
      <c r="L598" s="34" t="s">
        <v>12</v>
      </c>
      <c r="M598" s="35" t="s">
        <v>6</v>
      </c>
      <c r="N598" s="35">
        <v>3.5</v>
      </c>
      <c r="O598" s="35">
        <v>1.31</v>
      </c>
      <c r="Q598" s="12">
        <f t="shared" si="59"/>
        <v>45179.708333333336</v>
      </c>
      <c r="R598" s="13">
        <f t="shared" ca="1" si="60"/>
        <v>1694365200.0000002</v>
      </c>
    </row>
    <row r="599" spans="2:18" x14ac:dyDescent="0.25">
      <c r="B599" s="34" t="s">
        <v>101</v>
      </c>
      <c r="C599" s="35" t="s">
        <v>102</v>
      </c>
      <c r="D599" s="35">
        <v>1.33</v>
      </c>
      <c r="E599" s="35">
        <v>3.3</v>
      </c>
      <c r="F599" t="s">
        <v>184</v>
      </c>
      <c r="G599" s="12">
        <f t="shared" si="55"/>
        <v>45178.957638888889</v>
      </c>
      <c r="H599" s="13">
        <f t="shared" ca="1" si="56"/>
        <v>1694300340</v>
      </c>
      <c r="I599">
        <f t="shared" si="57"/>
        <v>0.44884939621781722</v>
      </c>
      <c r="J599">
        <f t="shared" si="58"/>
        <v>0.73542469810890865</v>
      </c>
      <c r="L599" s="32" t="s">
        <v>12</v>
      </c>
      <c r="M599" s="33" t="s">
        <v>6</v>
      </c>
      <c r="N599" s="33">
        <v>3.5</v>
      </c>
      <c r="O599" s="33">
        <v>1.31</v>
      </c>
      <c r="Q599" s="12">
        <f t="shared" si="59"/>
        <v>45179.708333333336</v>
      </c>
      <c r="R599" s="13">
        <f t="shared" ca="1" si="60"/>
        <v>1694365200.0000002</v>
      </c>
    </row>
    <row r="600" spans="2:18" x14ac:dyDescent="0.25">
      <c r="B600" s="32" t="s">
        <v>101</v>
      </c>
      <c r="C600" s="33" t="s">
        <v>102</v>
      </c>
      <c r="D600" s="33">
        <v>1.36</v>
      </c>
      <c r="E600" s="33">
        <v>3.25</v>
      </c>
      <c r="F600" t="s">
        <v>184</v>
      </c>
      <c r="G600" s="12">
        <f t="shared" si="55"/>
        <v>45178.957638888889</v>
      </c>
      <c r="H600" s="13">
        <f t="shared" ca="1" si="56"/>
        <v>1694300340</v>
      </c>
      <c r="I600">
        <f t="shared" si="57"/>
        <v>0.42760180995475106</v>
      </c>
      <c r="J600">
        <f t="shared" si="58"/>
        <v>0.72480090497737559</v>
      </c>
      <c r="L600" s="34" t="s">
        <v>12</v>
      </c>
      <c r="M600" s="35" t="s">
        <v>6</v>
      </c>
      <c r="N600" s="35">
        <v>3.55</v>
      </c>
      <c r="O600" s="35">
        <v>1.31</v>
      </c>
      <c r="Q600" s="12">
        <f t="shared" si="59"/>
        <v>45179.708333333336</v>
      </c>
      <c r="R600" s="13">
        <f t="shared" ca="1" si="60"/>
        <v>1694365200.0000002</v>
      </c>
    </row>
    <row r="601" spans="2:18" x14ac:dyDescent="0.25">
      <c r="B601" s="34" t="s">
        <v>101</v>
      </c>
      <c r="C601" s="35" t="s">
        <v>102</v>
      </c>
      <c r="D601" s="35">
        <v>1.34</v>
      </c>
      <c r="E601" s="35">
        <v>3.3</v>
      </c>
      <c r="F601" t="s">
        <v>184</v>
      </c>
      <c r="G601" s="12">
        <f t="shared" si="55"/>
        <v>45178.957638888889</v>
      </c>
      <c r="H601" s="13">
        <f t="shared" ca="1" si="56"/>
        <v>1694300340</v>
      </c>
      <c r="I601">
        <f t="shared" si="57"/>
        <v>0.44323835368611481</v>
      </c>
      <c r="J601">
        <f t="shared" si="58"/>
        <v>0.73261917684305744</v>
      </c>
      <c r="L601" s="32" t="s">
        <v>12</v>
      </c>
      <c r="M601" s="33" t="s">
        <v>6</v>
      </c>
      <c r="N601" s="33">
        <v>3.6</v>
      </c>
      <c r="O601" s="33">
        <v>1.31</v>
      </c>
      <c r="Q601" s="12">
        <f t="shared" si="59"/>
        <v>45179.708333333336</v>
      </c>
      <c r="R601" s="13">
        <f t="shared" ca="1" si="60"/>
        <v>1694365200.0000002</v>
      </c>
    </row>
    <row r="602" spans="2:18" x14ac:dyDescent="0.25">
      <c r="B602" s="32" t="s">
        <v>101</v>
      </c>
      <c r="C602" s="33" t="s">
        <v>102</v>
      </c>
      <c r="D602" s="33">
        <v>1.34</v>
      </c>
      <c r="E602" s="33">
        <v>3.3</v>
      </c>
      <c r="F602" t="s">
        <v>184</v>
      </c>
      <c r="G602" s="12">
        <f t="shared" si="55"/>
        <v>45178.957638888889</v>
      </c>
      <c r="H602" s="13">
        <f t="shared" ca="1" si="56"/>
        <v>1694300340</v>
      </c>
      <c r="I602">
        <f t="shared" si="57"/>
        <v>0.44323835368611481</v>
      </c>
      <c r="J602">
        <f t="shared" si="58"/>
        <v>0.73261917684305744</v>
      </c>
      <c r="L602" s="32" t="s">
        <v>12</v>
      </c>
      <c r="M602" s="33" t="s">
        <v>6</v>
      </c>
      <c r="N602" s="33">
        <v>3.6</v>
      </c>
      <c r="O602" s="33">
        <v>1.31</v>
      </c>
      <c r="Q602" s="12">
        <f t="shared" si="59"/>
        <v>45179.708333333336</v>
      </c>
      <c r="R602" s="13">
        <f t="shared" ca="1" si="60"/>
        <v>1694365200.0000002</v>
      </c>
    </row>
    <row r="603" spans="2:18" x14ac:dyDescent="0.25">
      <c r="B603" s="34" t="s">
        <v>101</v>
      </c>
      <c r="C603" s="35" t="s">
        <v>102</v>
      </c>
      <c r="D603" s="35">
        <v>1.35</v>
      </c>
      <c r="E603" s="35">
        <v>3.35</v>
      </c>
      <c r="F603" t="s">
        <v>184</v>
      </c>
      <c r="G603" s="12">
        <f t="shared" si="55"/>
        <v>45178.957638888889</v>
      </c>
      <c r="H603" s="13">
        <f t="shared" ca="1" si="56"/>
        <v>1694300340</v>
      </c>
      <c r="I603">
        <f t="shared" si="57"/>
        <v>0.44223327805417356</v>
      </c>
      <c r="J603">
        <f t="shared" si="58"/>
        <v>0.73211663902708679</v>
      </c>
      <c r="L603" s="34" t="s">
        <v>12</v>
      </c>
      <c r="M603" s="35" t="s">
        <v>6</v>
      </c>
      <c r="N603" s="35">
        <v>3.6</v>
      </c>
      <c r="O603" s="35">
        <v>1.31</v>
      </c>
      <c r="Q603" s="12">
        <f t="shared" si="59"/>
        <v>45179.708333333336</v>
      </c>
      <c r="R603" s="13">
        <f t="shared" ca="1" si="60"/>
        <v>1694365200.0000002</v>
      </c>
    </row>
    <row r="604" spans="2:18" x14ac:dyDescent="0.25">
      <c r="B604" s="32" t="s">
        <v>101</v>
      </c>
      <c r="C604" s="33" t="s">
        <v>102</v>
      </c>
      <c r="D604" s="33">
        <v>1.34</v>
      </c>
      <c r="E604" s="33">
        <v>3.4</v>
      </c>
      <c r="F604" t="s">
        <v>184</v>
      </c>
      <c r="G604" s="12">
        <f t="shared" si="55"/>
        <v>45178.957638888889</v>
      </c>
      <c r="H604" s="13">
        <f t="shared" ca="1" si="56"/>
        <v>1694300340</v>
      </c>
      <c r="I604">
        <f t="shared" si="57"/>
        <v>0.4521510096575943</v>
      </c>
      <c r="J604">
        <f t="shared" si="58"/>
        <v>0.73707550482879713</v>
      </c>
      <c r="L604" s="32" t="s">
        <v>12</v>
      </c>
      <c r="M604" s="33" t="s">
        <v>6</v>
      </c>
      <c r="N604" s="33">
        <v>3.52</v>
      </c>
      <c r="O604" s="33">
        <v>1.32</v>
      </c>
      <c r="Q604" s="12">
        <f t="shared" si="59"/>
        <v>45179.708333333336</v>
      </c>
      <c r="R604" s="13">
        <f t="shared" ca="1" si="60"/>
        <v>1694365200.0000002</v>
      </c>
    </row>
    <row r="605" spans="2:18" x14ac:dyDescent="0.25">
      <c r="B605" s="34" t="s">
        <v>101</v>
      </c>
      <c r="C605" s="35" t="s">
        <v>102</v>
      </c>
      <c r="D605" s="35">
        <v>1.34</v>
      </c>
      <c r="E605" s="35">
        <v>3.35</v>
      </c>
      <c r="F605" t="s">
        <v>184</v>
      </c>
      <c r="G605" s="12">
        <f t="shared" si="55"/>
        <v>45178.957638888889</v>
      </c>
      <c r="H605" s="13">
        <f t="shared" ca="1" si="56"/>
        <v>1694300340</v>
      </c>
      <c r="I605">
        <f t="shared" si="57"/>
        <v>0.44776119402985071</v>
      </c>
      <c r="J605">
        <f t="shared" si="58"/>
        <v>0.73488059701492536</v>
      </c>
      <c r="L605" s="34" t="s">
        <v>12</v>
      </c>
      <c r="M605" s="35" t="s">
        <v>6</v>
      </c>
      <c r="N605" s="35">
        <v>3.6</v>
      </c>
      <c r="O605" s="35">
        <v>1.32</v>
      </c>
      <c r="Q605" s="12">
        <f t="shared" si="59"/>
        <v>45179.708333333336</v>
      </c>
      <c r="R605" s="13">
        <f t="shared" ca="1" si="60"/>
        <v>1694365200.0000002</v>
      </c>
    </row>
    <row r="606" spans="2:18" x14ac:dyDescent="0.25">
      <c r="B606" s="32" t="s">
        <v>101</v>
      </c>
      <c r="C606" s="33" t="s">
        <v>102</v>
      </c>
      <c r="D606" s="33">
        <v>1.35</v>
      </c>
      <c r="E606" s="33">
        <v>3.28</v>
      </c>
      <c r="F606" t="s">
        <v>184</v>
      </c>
      <c r="G606" s="12">
        <f t="shared" si="55"/>
        <v>45178.957638888889</v>
      </c>
      <c r="H606" s="13">
        <f t="shared" ca="1" si="56"/>
        <v>1694300340</v>
      </c>
      <c r="I606">
        <f t="shared" si="57"/>
        <v>0.4358626919602529</v>
      </c>
      <c r="J606">
        <f t="shared" si="58"/>
        <v>0.72893134598012643</v>
      </c>
      <c r="L606" s="32" t="s">
        <v>12</v>
      </c>
      <c r="M606" s="33" t="s">
        <v>6</v>
      </c>
      <c r="N606" s="33">
        <v>3.6</v>
      </c>
      <c r="O606" s="33">
        <v>1.32</v>
      </c>
      <c r="Q606" s="12">
        <f t="shared" si="59"/>
        <v>45179.708333333336</v>
      </c>
      <c r="R606" s="13">
        <f t="shared" ca="1" si="60"/>
        <v>1694365200.0000002</v>
      </c>
    </row>
    <row r="607" spans="2:18" x14ac:dyDescent="0.25">
      <c r="B607" s="34" t="s">
        <v>101</v>
      </c>
      <c r="C607" s="35" t="s">
        <v>102</v>
      </c>
      <c r="D607" s="35">
        <v>1.35</v>
      </c>
      <c r="E607" s="35">
        <v>3.4</v>
      </c>
      <c r="F607" t="s">
        <v>184</v>
      </c>
      <c r="G607" s="12">
        <f t="shared" si="55"/>
        <v>45178.957638888889</v>
      </c>
      <c r="H607" s="13">
        <f t="shared" ca="1" si="56"/>
        <v>1694300340</v>
      </c>
      <c r="I607">
        <f t="shared" si="57"/>
        <v>0.44662309368191716</v>
      </c>
      <c r="J607">
        <f t="shared" si="58"/>
        <v>0.73431154684095856</v>
      </c>
      <c r="L607" s="34" t="s">
        <v>12</v>
      </c>
      <c r="M607" s="35" t="s">
        <v>6</v>
      </c>
      <c r="N607" s="35">
        <v>3.6</v>
      </c>
      <c r="O607" s="35">
        <v>1.32</v>
      </c>
      <c r="Q607" s="12">
        <f t="shared" si="59"/>
        <v>45179.708333333336</v>
      </c>
      <c r="R607" s="13">
        <f t="shared" ca="1" si="60"/>
        <v>1694365200.0000002</v>
      </c>
    </row>
    <row r="608" spans="2:18" x14ac:dyDescent="0.25">
      <c r="B608" s="32" t="s">
        <v>101</v>
      </c>
      <c r="C608" s="33" t="s">
        <v>102</v>
      </c>
      <c r="D608" s="33">
        <v>1.35</v>
      </c>
      <c r="E608" s="33">
        <v>3.4</v>
      </c>
      <c r="F608" t="s">
        <v>184</v>
      </c>
      <c r="G608" s="12">
        <f t="shared" si="55"/>
        <v>45178.957638888889</v>
      </c>
      <c r="H608" s="13">
        <f t="shared" ca="1" si="56"/>
        <v>1694300340</v>
      </c>
      <c r="I608">
        <f t="shared" si="57"/>
        <v>0.44662309368191716</v>
      </c>
      <c r="J608">
        <f t="shared" si="58"/>
        <v>0.73431154684095856</v>
      </c>
      <c r="L608" s="32" t="s">
        <v>12</v>
      </c>
      <c r="M608" s="33" t="s">
        <v>6</v>
      </c>
      <c r="N608" s="33">
        <v>3.7</v>
      </c>
      <c r="O608" s="33">
        <v>1.32</v>
      </c>
      <c r="Q608" s="12">
        <f t="shared" si="59"/>
        <v>45179.708333333336</v>
      </c>
      <c r="R608" s="13">
        <f t="shared" ca="1" si="60"/>
        <v>1694365200.0000002</v>
      </c>
    </row>
    <row r="609" spans="2:18" x14ac:dyDescent="0.25">
      <c r="B609" s="34" t="s">
        <v>101</v>
      </c>
      <c r="C609" s="35" t="s">
        <v>102</v>
      </c>
      <c r="D609" s="35">
        <v>1.36</v>
      </c>
      <c r="E609" s="35">
        <v>3.25</v>
      </c>
      <c r="F609" t="s">
        <v>184</v>
      </c>
      <c r="G609" s="12">
        <f t="shared" si="55"/>
        <v>45178.957638888889</v>
      </c>
      <c r="H609" s="13">
        <f t="shared" ca="1" si="56"/>
        <v>1694300340</v>
      </c>
      <c r="I609">
        <f t="shared" si="57"/>
        <v>0.42760180995475106</v>
      </c>
      <c r="J609">
        <f t="shared" si="58"/>
        <v>0.72480090497737559</v>
      </c>
      <c r="L609" s="34" t="s">
        <v>12</v>
      </c>
      <c r="M609" s="35" t="s">
        <v>6</v>
      </c>
      <c r="N609" s="35">
        <v>3.4</v>
      </c>
      <c r="O609" s="35">
        <v>1.33</v>
      </c>
      <c r="Q609" s="12">
        <f t="shared" si="59"/>
        <v>45179.708333333336</v>
      </c>
      <c r="R609" s="13">
        <f t="shared" ca="1" si="60"/>
        <v>1694365200.0000002</v>
      </c>
    </row>
    <row r="610" spans="2:18" x14ac:dyDescent="0.25">
      <c r="B610" s="32" t="s">
        <v>101</v>
      </c>
      <c r="C610" s="33" t="s">
        <v>102</v>
      </c>
      <c r="D610" s="33">
        <v>1.34</v>
      </c>
      <c r="E610" s="33">
        <v>3.35</v>
      </c>
      <c r="F610" t="s">
        <v>184</v>
      </c>
      <c r="G610" s="12">
        <f t="shared" si="55"/>
        <v>45178.957638888889</v>
      </c>
      <c r="H610" s="13">
        <f t="shared" ca="1" si="56"/>
        <v>1694300340</v>
      </c>
      <c r="I610">
        <f t="shared" si="57"/>
        <v>0.44776119402985071</v>
      </c>
      <c r="J610">
        <f t="shared" si="58"/>
        <v>0.73488059701492536</v>
      </c>
      <c r="L610" s="34" t="s">
        <v>12</v>
      </c>
      <c r="M610" s="35" t="s">
        <v>6</v>
      </c>
      <c r="N610" s="35">
        <v>3.4</v>
      </c>
      <c r="O610" s="35">
        <v>1.33</v>
      </c>
      <c r="Q610" s="12">
        <f t="shared" si="59"/>
        <v>45179.708333333336</v>
      </c>
      <c r="R610" s="13">
        <f t="shared" ca="1" si="60"/>
        <v>1694365200.0000002</v>
      </c>
    </row>
    <row r="611" spans="2:18" x14ac:dyDescent="0.25">
      <c r="B611" s="34" t="s">
        <v>101</v>
      </c>
      <c r="C611" s="35" t="s">
        <v>102</v>
      </c>
      <c r="D611" s="35">
        <v>1.35</v>
      </c>
      <c r="E611" s="35">
        <v>3.28</v>
      </c>
      <c r="F611" t="s">
        <v>184</v>
      </c>
      <c r="G611" s="12">
        <f t="shared" si="55"/>
        <v>45178.957638888889</v>
      </c>
      <c r="H611" s="13">
        <f t="shared" ca="1" si="56"/>
        <v>1694300340</v>
      </c>
      <c r="I611">
        <f t="shared" si="57"/>
        <v>0.4358626919602529</v>
      </c>
      <c r="J611">
        <f t="shared" si="58"/>
        <v>0.72893134598012643</v>
      </c>
      <c r="L611" s="32" t="s">
        <v>13</v>
      </c>
      <c r="M611" s="33" t="s">
        <v>6</v>
      </c>
      <c r="N611" s="33">
        <v>2.98</v>
      </c>
      <c r="O611" s="33">
        <v>1.42</v>
      </c>
      <c r="Q611" s="12">
        <f t="shared" si="59"/>
        <v>45179.708333333336</v>
      </c>
      <c r="R611" s="13">
        <f t="shared" ca="1" si="60"/>
        <v>1694365200.0000002</v>
      </c>
    </row>
    <row r="612" spans="2:18" x14ac:dyDescent="0.25">
      <c r="B612" s="32" t="s">
        <v>101</v>
      </c>
      <c r="C612" s="33" t="s">
        <v>102</v>
      </c>
      <c r="D612" s="33">
        <v>1.35</v>
      </c>
      <c r="E612" s="33">
        <v>3.25</v>
      </c>
      <c r="F612" t="s">
        <v>184</v>
      </c>
      <c r="G612" s="12">
        <f t="shared" si="55"/>
        <v>45178.957638888889</v>
      </c>
      <c r="H612" s="13">
        <f t="shared" ca="1" si="56"/>
        <v>1694300340</v>
      </c>
      <c r="I612">
        <f t="shared" si="57"/>
        <v>0.43304843304843299</v>
      </c>
      <c r="J612">
        <f t="shared" si="58"/>
        <v>0.7275242165242165</v>
      </c>
      <c r="L612" s="32" t="s">
        <v>13</v>
      </c>
      <c r="M612" s="33" t="s">
        <v>6</v>
      </c>
      <c r="N612" s="33">
        <v>2.84</v>
      </c>
      <c r="O612" s="33">
        <v>1.43</v>
      </c>
      <c r="Q612" s="12">
        <f t="shared" si="59"/>
        <v>45179.708333333336</v>
      </c>
      <c r="R612" s="13">
        <f t="shared" ca="1" si="60"/>
        <v>1694365200.0000002</v>
      </c>
    </row>
    <row r="613" spans="2:18" x14ac:dyDescent="0.25">
      <c r="B613" s="34" t="s">
        <v>103</v>
      </c>
      <c r="C613" s="35" t="s">
        <v>102</v>
      </c>
      <c r="D613" s="35">
        <v>1.36</v>
      </c>
      <c r="E613" s="35">
        <v>3.25</v>
      </c>
      <c r="F613" t="s">
        <v>184</v>
      </c>
      <c r="G613" s="12">
        <f t="shared" si="55"/>
        <v>45178.957638888889</v>
      </c>
      <c r="H613" s="13">
        <f t="shared" ca="1" si="56"/>
        <v>1694300340</v>
      </c>
      <c r="I613">
        <f t="shared" si="57"/>
        <v>0.42760180995475106</v>
      </c>
      <c r="J613">
        <f t="shared" si="58"/>
        <v>0.72480090497737559</v>
      </c>
      <c r="L613" s="32" t="s">
        <v>13</v>
      </c>
      <c r="M613" s="33" t="s">
        <v>6</v>
      </c>
      <c r="N613" s="33">
        <v>2.9</v>
      </c>
      <c r="O613" s="33">
        <v>1.43</v>
      </c>
      <c r="Q613" s="12">
        <f t="shared" si="59"/>
        <v>45179.708333333336</v>
      </c>
      <c r="R613" s="13">
        <f t="shared" ca="1" si="60"/>
        <v>1694365200.0000002</v>
      </c>
    </row>
    <row r="614" spans="2:18" x14ac:dyDescent="0.25">
      <c r="B614" s="32" t="s">
        <v>103</v>
      </c>
      <c r="C614" s="33" t="s">
        <v>102</v>
      </c>
      <c r="D614" s="33">
        <v>1.4</v>
      </c>
      <c r="E614" s="33">
        <v>3.05</v>
      </c>
      <c r="F614" t="s">
        <v>184</v>
      </c>
      <c r="G614" s="12">
        <f t="shared" si="55"/>
        <v>45178.957638888889</v>
      </c>
      <c r="H614" s="13">
        <f t="shared" ca="1" si="56"/>
        <v>1694300340</v>
      </c>
      <c r="I614">
        <f t="shared" si="57"/>
        <v>0.38641686182669788</v>
      </c>
      <c r="J614">
        <f t="shared" si="58"/>
        <v>0.70420843091334895</v>
      </c>
      <c r="L614" s="34" t="s">
        <v>13</v>
      </c>
      <c r="M614" s="35" t="s">
        <v>6</v>
      </c>
      <c r="N614" s="35">
        <v>2.9</v>
      </c>
      <c r="O614" s="35">
        <v>1.43</v>
      </c>
      <c r="Q614" s="12">
        <f t="shared" si="59"/>
        <v>45179.708333333336</v>
      </c>
      <c r="R614" s="13">
        <f t="shared" ca="1" si="60"/>
        <v>1694365200.0000002</v>
      </c>
    </row>
    <row r="615" spans="2:18" x14ac:dyDescent="0.25">
      <c r="B615" s="34" t="s">
        <v>103</v>
      </c>
      <c r="C615" s="35" t="s">
        <v>102</v>
      </c>
      <c r="D615" s="35">
        <v>1.42</v>
      </c>
      <c r="E615" s="35">
        <v>3</v>
      </c>
      <c r="F615" t="s">
        <v>184</v>
      </c>
      <c r="G615" s="12">
        <f t="shared" si="55"/>
        <v>45178.957638888889</v>
      </c>
      <c r="H615" s="13">
        <f t="shared" ca="1" si="56"/>
        <v>1694300340</v>
      </c>
      <c r="I615">
        <f t="shared" si="57"/>
        <v>0.3708920187793428</v>
      </c>
      <c r="J615">
        <f t="shared" si="58"/>
        <v>0.69644600938967138</v>
      </c>
      <c r="L615" s="34" t="s">
        <v>13</v>
      </c>
      <c r="M615" s="35" t="s">
        <v>6</v>
      </c>
      <c r="N615" s="35">
        <v>2.92</v>
      </c>
      <c r="O615" s="35">
        <v>1.43</v>
      </c>
      <c r="Q615" s="12">
        <f t="shared" si="59"/>
        <v>45179.708333333336</v>
      </c>
      <c r="R615" s="13">
        <f t="shared" ca="1" si="60"/>
        <v>1694365200.0000002</v>
      </c>
    </row>
    <row r="616" spans="2:18" x14ac:dyDescent="0.25">
      <c r="B616" s="32" t="s">
        <v>103</v>
      </c>
      <c r="C616" s="33" t="s">
        <v>102</v>
      </c>
      <c r="D616" s="33">
        <v>1.43</v>
      </c>
      <c r="E616" s="33">
        <v>2.8</v>
      </c>
      <c r="F616" t="s">
        <v>184</v>
      </c>
      <c r="G616" s="12">
        <f t="shared" si="55"/>
        <v>45178.957638888889</v>
      </c>
      <c r="H616" s="13">
        <f t="shared" ca="1" si="56"/>
        <v>1694300340</v>
      </c>
      <c r="I616">
        <f t="shared" si="57"/>
        <v>0.34215784215784223</v>
      </c>
      <c r="J616">
        <f t="shared" si="58"/>
        <v>0.6820789210789211</v>
      </c>
      <c r="L616" s="34" t="s">
        <v>13</v>
      </c>
      <c r="M616" s="35" t="s">
        <v>6</v>
      </c>
      <c r="N616" s="35">
        <v>2.95</v>
      </c>
      <c r="O616" s="35">
        <v>1.43</v>
      </c>
      <c r="Q616" s="12">
        <f t="shared" si="59"/>
        <v>45179.708333333336</v>
      </c>
      <c r="R616" s="13">
        <f t="shared" ca="1" si="60"/>
        <v>1694365200.0000002</v>
      </c>
    </row>
    <row r="617" spans="2:18" x14ac:dyDescent="0.25">
      <c r="B617" s="34" t="s">
        <v>103</v>
      </c>
      <c r="C617" s="35" t="s">
        <v>102</v>
      </c>
      <c r="D617" s="35">
        <v>1.43</v>
      </c>
      <c r="E617" s="35">
        <v>2.8</v>
      </c>
      <c r="F617" t="s">
        <v>184</v>
      </c>
      <c r="G617" s="12">
        <f t="shared" si="55"/>
        <v>45178.957638888889</v>
      </c>
      <c r="H617" s="13">
        <f t="shared" ca="1" si="56"/>
        <v>1694300340</v>
      </c>
      <c r="I617">
        <f t="shared" si="57"/>
        <v>0.34215784215784223</v>
      </c>
      <c r="J617">
        <f t="shared" si="58"/>
        <v>0.6820789210789211</v>
      </c>
      <c r="L617" s="32" t="s">
        <v>13</v>
      </c>
      <c r="M617" s="33" t="s">
        <v>6</v>
      </c>
      <c r="N617" s="33">
        <v>2.95</v>
      </c>
      <c r="O617" s="33">
        <v>1.43</v>
      </c>
      <c r="Q617" s="12">
        <f t="shared" si="59"/>
        <v>45179.708333333336</v>
      </c>
      <c r="R617" s="13">
        <f t="shared" ca="1" si="60"/>
        <v>1694365200.0000002</v>
      </c>
    </row>
    <row r="618" spans="2:18" x14ac:dyDescent="0.25">
      <c r="B618" s="32" t="s">
        <v>103</v>
      </c>
      <c r="C618" s="33" t="s">
        <v>102</v>
      </c>
      <c r="D618" s="33">
        <v>1.37</v>
      </c>
      <c r="E618" s="33">
        <v>3.2</v>
      </c>
      <c r="F618" t="s">
        <v>184</v>
      </c>
      <c r="G618" s="12">
        <f t="shared" si="55"/>
        <v>45178.957638888889</v>
      </c>
      <c r="H618" s="13">
        <f t="shared" ca="1" si="56"/>
        <v>1694300340</v>
      </c>
      <c r="I618">
        <f t="shared" si="57"/>
        <v>0.41742700729927007</v>
      </c>
      <c r="J618">
        <f t="shared" si="58"/>
        <v>0.71971350364963504</v>
      </c>
      <c r="L618" s="34" t="s">
        <v>13</v>
      </c>
      <c r="M618" s="35" t="s">
        <v>6</v>
      </c>
      <c r="N618" s="35">
        <v>2.85</v>
      </c>
      <c r="O618" s="35">
        <v>1.44</v>
      </c>
      <c r="Q618" s="12">
        <f t="shared" si="59"/>
        <v>45179.708333333336</v>
      </c>
      <c r="R618" s="13">
        <f t="shared" ca="1" si="60"/>
        <v>1694365200.0000002</v>
      </c>
    </row>
    <row r="619" spans="2:18" x14ac:dyDescent="0.25">
      <c r="B619" s="34" t="s">
        <v>103</v>
      </c>
      <c r="C619" s="35" t="s">
        <v>102</v>
      </c>
      <c r="D619" s="35">
        <v>1.38</v>
      </c>
      <c r="E619" s="35">
        <v>3.1</v>
      </c>
      <c r="F619" t="s">
        <v>184</v>
      </c>
      <c r="G619" s="12">
        <f t="shared" si="55"/>
        <v>45178.957638888889</v>
      </c>
      <c r="H619" s="13">
        <f t="shared" ca="1" si="56"/>
        <v>1694300340</v>
      </c>
      <c r="I619">
        <f t="shared" si="57"/>
        <v>0.40205703599813009</v>
      </c>
      <c r="J619">
        <f t="shared" si="58"/>
        <v>0.71202851799906508</v>
      </c>
      <c r="L619" s="34" t="s">
        <v>13</v>
      </c>
      <c r="M619" s="35" t="s">
        <v>6</v>
      </c>
      <c r="N619" s="35">
        <v>2.85</v>
      </c>
      <c r="O619" s="35">
        <v>1.44</v>
      </c>
      <c r="Q619" s="12">
        <f t="shared" si="59"/>
        <v>45179.708333333336</v>
      </c>
      <c r="R619" s="13">
        <f t="shared" ca="1" si="60"/>
        <v>1694365200.0000002</v>
      </c>
    </row>
    <row r="620" spans="2:18" x14ac:dyDescent="0.25">
      <c r="B620" s="32" t="s">
        <v>103</v>
      </c>
      <c r="C620" s="33" t="s">
        <v>102</v>
      </c>
      <c r="D620" s="33">
        <v>1.41</v>
      </c>
      <c r="E620" s="33">
        <v>3.05</v>
      </c>
      <c r="F620" t="s">
        <v>184</v>
      </c>
      <c r="G620" s="12">
        <f t="shared" si="55"/>
        <v>45178.957638888889</v>
      </c>
      <c r="H620" s="13">
        <f t="shared" ca="1" si="56"/>
        <v>1694300340</v>
      </c>
      <c r="I620">
        <f t="shared" si="57"/>
        <v>0.38135100569701197</v>
      </c>
      <c r="J620">
        <f t="shared" si="58"/>
        <v>0.70167550284850599</v>
      </c>
      <c r="L620" s="32" t="s">
        <v>13</v>
      </c>
      <c r="M620" s="33" t="s">
        <v>6</v>
      </c>
      <c r="N620" s="33">
        <v>2.95</v>
      </c>
      <c r="O620" s="33">
        <v>1.44</v>
      </c>
      <c r="Q620" s="12">
        <f t="shared" si="59"/>
        <v>45179.708333333336</v>
      </c>
      <c r="R620" s="13">
        <f t="shared" ca="1" si="60"/>
        <v>1694365200.0000002</v>
      </c>
    </row>
    <row r="621" spans="2:18" x14ac:dyDescent="0.25">
      <c r="B621" s="34" t="s">
        <v>103</v>
      </c>
      <c r="C621" s="35" t="s">
        <v>102</v>
      </c>
      <c r="D621" s="35">
        <v>1.41</v>
      </c>
      <c r="E621" s="35">
        <v>3.05</v>
      </c>
      <c r="F621" t="s">
        <v>184</v>
      </c>
      <c r="G621" s="12">
        <f t="shared" si="55"/>
        <v>45178.957638888889</v>
      </c>
      <c r="H621" s="13">
        <f t="shared" ca="1" si="56"/>
        <v>1694300340</v>
      </c>
      <c r="I621">
        <f t="shared" si="57"/>
        <v>0.38135100569701197</v>
      </c>
      <c r="J621">
        <f t="shared" si="58"/>
        <v>0.70167550284850599</v>
      </c>
      <c r="L621" s="32" t="s">
        <v>13</v>
      </c>
      <c r="M621" s="33" t="s">
        <v>6</v>
      </c>
      <c r="N621" s="33">
        <v>2.97</v>
      </c>
      <c r="O621" s="33">
        <v>1.44</v>
      </c>
      <c r="Q621" s="12">
        <f t="shared" si="59"/>
        <v>45179.708333333336</v>
      </c>
      <c r="R621" s="13">
        <f t="shared" ca="1" si="60"/>
        <v>1694365200.0000002</v>
      </c>
    </row>
    <row r="622" spans="2:18" x14ac:dyDescent="0.25">
      <c r="B622" s="32" t="s">
        <v>103</v>
      </c>
      <c r="C622" s="33" t="s">
        <v>102</v>
      </c>
      <c r="D622" s="33">
        <v>1.4</v>
      </c>
      <c r="E622" s="33">
        <v>3</v>
      </c>
      <c r="F622" t="s">
        <v>184</v>
      </c>
      <c r="G622" s="12">
        <f t="shared" si="55"/>
        <v>45178.957638888889</v>
      </c>
      <c r="H622" s="13">
        <f t="shared" ca="1" si="56"/>
        <v>1694300340</v>
      </c>
      <c r="I622">
        <f t="shared" si="57"/>
        <v>0.38095238095238099</v>
      </c>
      <c r="J622">
        <f t="shared" si="58"/>
        <v>0.70147619047619048</v>
      </c>
      <c r="L622" s="34" t="s">
        <v>13</v>
      </c>
      <c r="M622" s="35" t="s">
        <v>6</v>
      </c>
      <c r="N622" s="35">
        <v>2.97</v>
      </c>
      <c r="O622" s="35">
        <v>1.44</v>
      </c>
      <c r="Q622" s="12">
        <f t="shared" si="59"/>
        <v>45179.708333333336</v>
      </c>
      <c r="R622" s="13">
        <f t="shared" ca="1" si="60"/>
        <v>1694365200.0000002</v>
      </c>
    </row>
    <row r="623" spans="2:18" x14ac:dyDescent="0.25">
      <c r="B623" s="34" t="s">
        <v>103</v>
      </c>
      <c r="C623" s="35" t="s">
        <v>102</v>
      </c>
      <c r="D623" s="35">
        <v>1.38</v>
      </c>
      <c r="E623" s="35">
        <v>3.1</v>
      </c>
      <c r="F623" t="s">
        <v>184</v>
      </c>
      <c r="G623" s="12">
        <f t="shared" si="55"/>
        <v>45178.957638888889</v>
      </c>
      <c r="H623" s="13">
        <f t="shared" ca="1" si="56"/>
        <v>1694300340</v>
      </c>
      <c r="I623">
        <f t="shared" si="57"/>
        <v>0.40205703599813009</v>
      </c>
      <c r="J623">
        <f t="shared" si="58"/>
        <v>0.71202851799906508</v>
      </c>
      <c r="L623" s="34" t="s">
        <v>13</v>
      </c>
      <c r="M623" s="35" t="s">
        <v>6</v>
      </c>
      <c r="N623" s="35">
        <v>2.8</v>
      </c>
      <c r="O623" s="35">
        <v>1.45</v>
      </c>
      <c r="Q623" s="12">
        <f t="shared" si="59"/>
        <v>45179.708333333336</v>
      </c>
      <c r="R623" s="13">
        <f t="shared" ca="1" si="60"/>
        <v>1694365200.0000002</v>
      </c>
    </row>
    <row r="624" spans="2:18" x14ac:dyDescent="0.25">
      <c r="B624" s="32" t="s">
        <v>103</v>
      </c>
      <c r="C624" s="33" t="s">
        <v>102</v>
      </c>
      <c r="D624" s="33">
        <v>1.38</v>
      </c>
      <c r="E624" s="33">
        <v>3.1</v>
      </c>
      <c r="F624" t="s">
        <v>184</v>
      </c>
      <c r="G624" s="12">
        <f t="shared" ref="G624:G687" si="61">DATEVALUE(MID(C624,1,10))+TIMEVALUE(MID(C624,12,8))</f>
        <v>45178.957638888889</v>
      </c>
      <c r="H624" s="13">
        <f t="shared" ref="H624:H687" ca="1" si="62">IF(F624&gt;TODAY(),86400*(G624-25569),100)</f>
        <v>1694300340</v>
      </c>
      <c r="I624">
        <f t="shared" ref="I624:I687" si="63">ABS(1/D624-1/E624)</f>
        <v>0.40205703599813009</v>
      </c>
      <c r="J624">
        <f t="shared" ref="J624:J687" si="64">0.511+I624/2</f>
        <v>0.71202851799906508</v>
      </c>
      <c r="L624" s="32" t="s">
        <v>13</v>
      </c>
      <c r="M624" s="33" t="s">
        <v>6</v>
      </c>
      <c r="N624" s="33">
        <v>2.8</v>
      </c>
      <c r="O624" s="33">
        <v>1.46</v>
      </c>
      <c r="Q624" s="12">
        <f t="shared" si="59"/>
        <v>45179.708333333336</v>
      </c>
      <c r="R624" s="13">
        <f t="shared" ca="1" si="60"/>
        <v>1694365200.0000002</v>
      </c>
    </row>
    <row r="625" spans="2:18" x14ac:dyDescent="0.25">
      <c r="B625" s="34" t="s">
        <v>103</v>
      </c>
      <c r="C625" s="35" t="s">
        <v>102</v>
      </c>
      <c r="D625" s="35">
        <v>1.4</v>
      </c>
      <c r="E625" s="35">
        <v>2.96</v>
      </c>
      <c r="F625" t="s">
        <v>184</v>
      </c>
      <c r="G625" s="12">
        <f t="shared" si="61"/>
        <v>45178.957638888889</v>
      </c>
      <c r="H625" s="13">
        <f t="shared" ca="1" si="62"/>
        <v>1694300340</v>
      </c>
      <c r="I625">
        <f t="shared" si="63"/>
        <v>0.37644787644787647</v>
      </c>
      <c r="J625">
        <f t="shared" si="64"/>
        <v>0.69922393822393825</v>
      </c>
      <c r="L625" s="32" t="s">
        <v>13</v>
      </c>
      <c r="M625" s="33" t="s">
        <v>6</v>
      </c>
      <c r="N625" s="33">
        <v>2.8</v>
      </c>
      <c r="O625" s="33">
        <v>1.47</v>
      </c>
      <c r="Q625" s="12">
        <f t="shared" si="59"/>
        <v>45179.708333333336</v>
      </c>
      <c r="R625" s="13">
        <f t="shared" ca="1" si="60"/>
        <v>1694365200.0000002</v>
      </c>
    </row>
    <row r="626" spans="2:18" x14ac:dyDescent="0.25">
      <c r="B626" s="32" t="s">
        <v>103</v>
      </c>
      <c r="C626" s="33" t="s">
        <v>102</v>
      </c>
      <c r="D626" s="33">
        <v>1.35</v>
      </c>
      <c r="E626" s="33">
        <v>3.25</v>
      </c>
      <c r="F626" t="s">
        <v>184</v>
      </c>
      <c r="G626" s="12">
        <f t="shared" si="61"/>
        <v>45178.957638888889</v>
      </c>
      <c r="H626" s="13">
        <f t="shared" ca="1" si="62"/>
        <v>1694300340</v>
      </c>
      <c r="I626">
        <f t="shared" si="63"/>
        <v>0.43304843304843299</v>
      </c>
      <c r="J626">
        <f t="shared" si="64"/>
        <v>0.7275242165242165</v>
      </c>
      <c r="L626" s="34" t="s">
        <v>13</v>
      </c>
      <c r="M626" s="35" t="s">
        <v>6</v>
      </c>
      <c r="N626" s="35">
        <v>2.8</v>
      </c>
      <c r="O626" s="35">
        <v>1.48</v>
      </c>
      <c r="Q626" s="12">
        <f t="shared" si="59"/>
        <v>45179.708333333336</v>
      </c>
      <c r="R626" s="13">
        <f t="shared" ca="1" si="60"/>
        <v>1694365200.0000002</v>
      </c>
    </row>
    <row r="627" spans="2:18" x14ac:dyDescent="0.25">
      <c r="B627" s="34" t="s">
        <v>104</v>
      </c>
      <c r="C627" s="35" t="s">
        <v>102</v>
      </c>
      <c r="D627" s="35">
        <v>2.4</v>
      </c>
      <c r="E627" s="35">
        <v>1.6</v>
      </c>
      <c r="F627" t="s">
        <v>184</v>
      </c>
      <c r="G627" s="12">
        <f t="shared" si="61"/>
        <v>45178.957638888889</v>
      </c>
      <c r="H627" s="13">
        <f t="shared" ca="1" si="62"/>
        <v>1694300340</v>
      </c>
      <c r="I627">
        <f t="shared" si="63"/>
        <v>0.20833333333333331</v>
      </c>
      <c r="J627">
        <f t="shared" si="64"/>
        <v>0.61516666666666664</v>
      </c>
      <c r="L627" s="34" t="s">
        <v>5</v>
      </c>
      <c r="M627" s="35" t="s">
        <v>6</v>
      </c>
      <c r="N627" s="35">
        <v>2.2000000000000002</v>
      </c>
      <c r="O627" s="35">
        <v>1.69</v>
      </c>
      <c r="Q627" s="12">
        <f t="shared" si="59"/>
        <v>45179.708333333336</v>
      </c>
      <c r="R627" s="13">
        <f t="shared" ca="1" si="60"/>
        <v>1694365200.0000002</v>
      </c>
    </row>
    <row r="628" spans="2:18" x14ac:dyDescent="0.25">
      <c r="B628" s="32" t="s">
        <v>104</v>
      </c>
      <c r="C628" s="33" t="s">
        <v>102</v>
      </c>
      <c r="D628" s="33">
        <v>2.4500000000000002</v>
      </c>
      <c r="E628" s="33">
        <v>1.61</v>
      </c>
      <c r="F628" t="s">
        <v>184</v>
      </c>
      <c r="G628" s="12">
        <f t="shared" si="61"/>
        <v>45178.957638888889</v>
      </c>
      <c r="H628" s="13">
        <f t="shared" ca="1" si="62"/>
        <v>1694300340</v>
      </c>
      <c r="I628">
        <f t="shared" si="63"/>
        <v>0.2129547471162378</v>
      </c>
      <c r="J628">
        <f t="shared" si="64"/>
        <v>0.61747737355811894</v>
      </c>
      <c r="L628" s="34" t="s">
        <v>5</v>
      </c>
      <c r="M628" s="35" t="s">
        <v>6</v>
      </c>
      <c r="N628" s="35">
        <v>2.1800000000000002</v>
      </c>
      <c r="O628" s="35">
        <v>1.71</v>
      </c>
      <c r="Q628" s="12">
        <f t="shared" si="59"/>
        <v>45179.708333333336</v>
      </c>
      <c r="R628" s="13">
        <f t="shared" ca="1" si="60"/>
        <v>1694365200.0000002</v>
      </c>
    </row>
    <row r="629" spans="2:18" x14ac:dyDescent="0.25">
      <c r="B629" s="34" t="s">
        <v>104</v>
      </c>
      <c r="C629" s="35" t="s">
        <v>102</v>
      </c>
      <c r="D629" s="35">
        <v>2.4500000000000002</v>
      </c>
      <c r="E629" s="35">
        <v>1.59</v>
      </c>
      <c r="F629" t="s">
        <v>184</v>
      </c>
      <c r="G629" s="12">
        <f t="shared" si="61"/>
        <v>45178.957638888889</v>
      </c>
      <c r="H629" s="13">
        <f t="shared" ca="1" si="62"/>
        <v>1694300340</v>
      </c>
      <c r="I629">
        <f t="shared" si="63"/>
        <v>0.22076755230394046</v>
      </c>
      <c r="J629">
        <f t="shared" si="64"/>
        <v>0.62138377615197027</v>
      </c>
      <c r="L629" s="32" t="s">
        <v>5</v>
      </c>
      <c r="M629" s="33" t="s">
        <v>6</v>
      </c>
      <c r="N629" s="33">
        <v>2.1800000000000002</v>
      </c>
      <c r="O629" s="33">
        <v>1.71</v>
      </c>
      <c r="Q629" s="12">
        <f t="shared" si="59"/>
        <v>45179.708333333336</v>
      </c>
      <c r="R629" s="13">
        <f t="shared" ca="1" si="60"/>
        <v>1694365200.0000002</v>
      </c>
    </row>
    <row r="630" spans="2:18" x14ac:dyDescent="0.25">
      <c r="B630" s="32" t="s">
        <v>104</v>
      </c>
      <c r="C630" s="33" t="s">
        <v>102</v>
      </c>
      <c r="D630" s="33">
        <v>2.4300000000000002</v>
      </c>
      <c r="E630" s="33">
        <v>1.59</v>
      </c>
      <c r="F630" t="s">
        <v>184</v>
      </c>
      <c r="G630" s="12">
        <f t="shared" si="61"/>
        <v>45178.957638888889</v>
      </c>
      <c r="H630" s="13">
        <f t="shared" ca="1" si="62"/>
        <v>1694300340</v>
      </c>
      <c r="I630">
        <f t="shared" si="63"/>
        <v>0.21740818386520694</v>
      </c>
      <c r="J630">
        <f t="shared" si="64"/>
        <v>0.61970409193260345</v>
      </c>
      <c r="L630" s="34" t="s">
        <v>5</v>
      </c>
      <c r="M630" s="35" t="s">
        <v>6</v>
      </c>
      <c r="N630" s="35">
        <v>2.12</v>
      </c>
      <c r="O630" s="35">
        <v>1.74</v>
      </c>
      <c r="Q630" s="12">
        <f t="shared" si="59"/>
        <v>45179.708333333336</v>
      </c>
      <c r="R630" s="13">
        <f t="shared" ca="1" si="60"/>
        <v>1694365200.0000002</v>
      </c>
    </row>
    <row r="631" spans="2:18" x14ac:dyDescent="0.25">
      <c r="B631" s="34" t="s">
        <v>104</v>
      </c>
      <c r="C631" s="35" t="s">
        <v>102</v>
      </c>
      <c r="D631" s="35">
        <v>2.39</v>
      </c>
      <c r="E631" s="35">
        <v>1.57</v>
      </c>
      <c r="F631" t="s">
        <v>184</v>
      </c>
      <c r="G631" s="12">
        <f t="shared" si="61"/>
        <v>45178.957638888889</v>
      </c>
      <c r="H631" s="13">
        <f t="shared" ca="1" si="62"/>
        <v>1694300340</v>
      </c>
      <c r="I631">
        <f t="shared" si="63"/>
        <v>0.21853263331823147</v>
      </c>
      <c r="J631">
        <f t="shared" si="64"/>
        <v>0.6202663166591158</v>
      </c>
      <c r="L631" s="34" t="s">
        <v>5</v>
      </c>
      <c r="M631" s="35" t="s">
        <v>6</v>
      </c>
      <c r="N631" s="35">
        <v>2.12</v>
      </c>
      <c r="O631" s="35">
        <v>1.74</v>
      </c>
      <c r="Q631" s="12">
        <f t="shared" si="59"/>
        <v>45179.708333333336</v>
      </c>
      <c r="R631" s="13">
        <f t="shared" ca="1" si="60"/>
        <v>1694365200.0000002</v>
      </c>
    </row>
    <row r="632" spans="2:18" x14ac:dyDescent="0.25">
      <c r="B632" s="32" t="s">
        <v>104</v>
      </c>
      <c r="C632" s="33" t="s">
        <v>102</v>
      </c>
      <c r="D632" s="33">
        <v>2.39</v>
      </c>
      <c r="E632" s="33">
        <v>1.57</v>
      </c>
      <c r="F632" t="s">
        <v>184</v>
      </c>
      <c r="G632" s="12">
        <f t="shared" si="61"/>
        <v>45178.957638888889</v>
      </c>
      <c r="H632" s="13">
        <f t="shared" ca="1" si="62"/>
        <v>1694300340</v>
      </c>
      <c r="I632">
        <f t="shared" si="63"/>
        <v>0.21853263331823147</v>
      </c>
      <c r="J632">
        <f t="shared" si="64"/>
        <v>0.6202663166591158</v>
      </c>
      <c r="L632" s="32" t="s">
        <v>5</v>
      </c>
      <c r="M632" s="33" t="s">
        <v>6</v>
      </c>
      <c r="N632" s="33">
        <v>2.15</v>
      </c>
      <c r="O632" s="33">
        <v>1.74</v>
      </c>
      <c r="Q632" s="12">
        <f t="shared" si="59"/>
        <v>45179.708333333336</v>
      </c>
      <c r="R632" s="13">
        <f t="shared" ca="1" si="60"/>
        <v>1694365200.0000002</v>
      </c>
    </row>
    <row r="633" spans="2:18" x14ac:dyDescent="0.25">
      <c r="B633" s="34" t="s">
        <v>104</v>
      </c>
      <c r="C633" s="35" t="s">
        <v>102</v>
      </c>
      <c r="D633" s="35">
        <v>2.4</v>
      </c>
      <c r="E633" s="35">
        <v>1.62</v>
      </c>
      <c r="F633" t="s">
        <v>184</v>
      </c>
      <c r="G633" s="12">
        <f t="shared" si="61"/>
        <v>45178.957638888889</v>
      </c>
      <c r="H633" s="13">
        <f t="shared" ca="1" si="62"/>
        <v>1694300340</v>
      </c>
      <c r="I633">
        <f t="shared" si="63"/>
        <v>0.20061728395061723</v>
      </c>
      <c r="J633">
        <f t="shared" si="64"/>
        <v>0.61130864197530865</v>
      </c>
      <c r="L633" s="32" t="s">
        <v>5</v>
      </c>
      <c r="M633" s="33" t="s">
        <v>6</v>
      </c>
      <c r="N633" s="33">
        <v>2.15</v>
      </c>
      <c r="O633" s="33">
        <v>1.74</v>
      </c>
      <c r="Q633" s="12">
        <f t="shared" si="59"/>
        <v>45179.708333333336</v>
      </c>
      <c r="R633" s="13">
        <f t="shared" ca="1" si="60"/>
        <v>1694365200.0000002</v>
      </c>
    </row>
    <row r="634" spans="2:18" x14ac:dyDescent="0.25">
      <c r="B634" s="32" t="s">
        <v>104</v>
      </c>
      <c r="C634" s="33" t="s">
        <v>102</v>
      </c>
      <c r="D634" s="33">
        <v>2.4</v>
      </c>
      <c r="E634" s="33">
        <v>1.62</v>
      </c>
      <c r="F634" t="s">
        <v>184</v>
      </c>
      <c r="G634" s="12">
        <f t="shared" si="61"/>
        <v>45178.957638888889</v>
      </c>
      <c r="H634" s="13">
        <f t="shared" ca="1" si="62"/>
        <v>1694300340</v>
      </c>
      <c r="I634">
        <f t="shared" si="63"/>
        <v>0.20061728395061723</v>
      </c>
      <c r="J634">
        <f t="shared" si="64"/>
        <v>0.61130864197530865</v>
      </c>
      <c r="L634" s="34" t="s">
        <v>5</v>
      </c>
      <c r="M634" s="35" t="s">
        <v>6</v>
      </c>
      <c r="N634" s="35">
        <v>2.15</v>
      </c>
      <c r="O634" s="35">
        <v>1.74</v>
      </c>
      <c r="Q634" s="12">
        <f t="shared" si="59"/>
        <v>45179.708333333336</v>
      </c>
      <c r="R634" s="13">
        <f t="shared" ca="1" si="60"/>
        <v>1694365200.0000002</v>
      </c>
    </row>
    <row r="635" spans="2:18" x14ac:dyDescent="0.25">
      <c r="B635" s="34" t="s">
        <v>104</v>
      </c>
      <c r="C635" s="35" t="s">
        <v>102</v>
      </c>
      <c r="D635" s="35">
        <v>2.42</v>
      </c>
      <c r="E635" s="35">
        <v>1.61</v>
      </c>
      <c r="F635" t="s">
        <v>184</v>
      </c>
      <c r="G635" s="12">
        <f t="shared" si="61"/>
        <v>45178.957638888889</v>
      </c>
      <c r="H635" s="13">
        <f t="shared" ca="1" si="62"/>
        <v>1694300340</v>
      </c>
      <c r="I635">
        <f t="shared" si="63"/>
        <v>0.20789487192649242</v>
      </c>
      <c r="J635">
        <f t="shared" si="64"/>
        <v>0.61494743596324619</v>
      </c>
      <c r="L635" s="34" t="s">
        <v>5</v>
      </c>
      <c r="M635" s="35" t="s">
        <v>6</v>
      </c>
      <c r="N635" s="35">
        <v>2.15</v>
      </c>
      <c r="O635" s="35">
        <v>1.74</v>
      </c>
      <c r="Q635" s="12">
        <f t="shared" si="59"/>
        <v>45179.708333333336</v>
      </c>
      <c r="R635" s="13">
        <f t="shared" ca="1" si="60"/>
        <v>1694365200.0000002</v>
      </c>
    </row>
    <row r="636" spans="2:18" x14ac:dyDescent="0.25">
      <c r="B636" s="32" t="s">
        <v>104</v>
      </c>
      <c r="C636" s="33" t="s">
        <v>102</v>
      </c>
      <c r="D636" s="33">
        <v>2.35</v>
      </c>
      <c r="E636" s="33">
        <v>1.62</v>
      </c>
      <c r="F636" t="s">
        <v>184</v>
      </c>
      <c r="G636" s="12">
        <f t="shared" si="61"/>
        <v>45178.957638888889</v>
      </c>
      <c r="H636" s="13">
        <f t="shared" ca="1" si="62"/>
        <v>1694300340</v>
      </c>
      <c r="I636">
        <f t="shared" si="63"/>
        <v>0.19175203572366689</v>
      </c>
      <c r="J636">
        <f t="shared" si="64"/>
        <v>0.60687601786183343</v>
      </c>
      <c r="L636" s="32" t="s">
        <v>5</v>
      </c>
      <c r="M636" s="33" t="s">
        <v>6</v>
      </c>
      <c r="N636" s="33">
        <v>2.08</v>
      </c>
      <c r="O636" s="33">
        <v>1.76</v>
      </c>
      <c r="Q636" s="12">
        <f t="shared" si="59"/>
        <v>45179.708333333336</v>
      </c>
      <c r="R636" s="13">
        <f t="shared" ca="1" si="60"/>
        <v>1694365200.0000002</v>
      </c>
    </row>
    <row r="637" spans="2:18" x14ac:dyDescent="0.25">
      <c r="B637" s="34" t="s">
        <v>104</v>
      </c>
      <c r="C637" s="35" t="s">
        <v>102</v>
      </c>
      <c r="D637" s="35">
        <v>2.2999999999999998</v>
      </c>
      <c r="E637" s="35">
        <v>1.65</v>
      </c>
      <c r="F637" t="s">
        <v>184</v>
      </c>
      <c r="G637" s="12">
        <f t="shared" si="61"/>
        <v>45178.957638888889</v>
      </c>
      <c r="H637" s="13">
        <f t="shared" ca="1" si="62"/>
        <v>1694300340</v>
      </c>
      <c r="I637">
        <f t="shared" si="63"/>
        <v>0.17127799736495386</v>
      </c>
      <c r="J637">
        <f t="shared" si="64"/>
        <v>0.59663899868247694</v>
      </c>
      <c r="L637" s="32" t="s">
        <v>5</v>
      </c>
      <c r="M637" s="33" t="s">
        <v>6</v>
      </c>
      <c r="N637" s="33">
        <v>2.12</v>
      </c>
      <c r="O637" s="33">
        <v>1.76</v>
      </c>
      <c r="Q637" s="12">
        <f t="shared" si="59"/>
        <v>45179.708333333336</v>
      </c>
      <c r="R637" s="13">
        <f t="shared" ca="1" si="60"/>
        <v>1694365200.0000002</v>
      </c>
    </row>
    <row r="638" spans="2:18" x14ac:dyDescent="0.25">
      <c r="B638" s="32" t="s">
        <v>104</v>
      </c>
      <c r="C638" s="33" t="s">
        <v>102</v>
      </c>
      <c r="D638" s="33">
        <v>2.39</v>
      </c>
      <c r="E638" s="33">
        <v>1.59</v>
      </c>
      <c r="F638" t="s">
        <v>184</v>
      </c>
      <c r="G638" s="12">
        <f t="shared" si="61"/>
        <v>45178.957638888889</v>
      </c>
      <c r="H638" s="13">
        <f t="shared" ca="1" si="62"/>
        <v>1694300340</v>
      </c>
      <c r="I638">
        <f t="shared" si="63"/>
        <v>0.2105207757690587</v>
      </c>
      <c r="J638">
        <f t="shared" si="64"/>
        <v>0.61626038788452941</v>
      </c>
      <c r="L638" s="34" t="s">
        <v>5</v>
      </c>
      <c r="M638" s="35" t="s">
        <v>6</v>
      </c>
      <c r="N638" s="35">
        <v>2.1</v>
      </c>
      <c r="O638" s="35">
        <v>1.77</v>
      </c>
      <c r="Q638" s="12">
        <f t="shared" si="59"/>
        <v>45179.708333333336</v>
      </c>
      <c r="R638" s="13">
        <f t="shared" ca="1" si="60"/>
        <v>1694365200.0000002</v>
      </c>
    </row>
    <row r="639" spans="2:18" x14ac:dyDescent="0.25">
      <c r="B639" s="34" t="s">
        <v>104</v>
      </c>
      <c r="C639" s="35" t="s">
        <v>102</v>
      </c>
      <c r="D639" s="35">
        <v>2.35</v>
      </c>
      <c r="E639" s="35">
        <v>1.58</v>
      </c>
      <c r="F639" t="s">
        <v>184</v>
      </c>
      <c r="G639" s="12">
        <f t="shared" si="61"/>
        <v>45178.957638888889</v>
      </c>
      <c r="H639" s="13">
        <f t="shared" ca="1" si="62"/>
        <v>1694300340</v>
      </c>
      <c r="I639">
        <f t="shared" si="63"/>
        <v>0.2073794775114462</v>
      </c>
      <c r="J639">
        <f t="shared" si="64"/>
        <v>0.61468973875572308</v>
      </c>
      <c r="L639" s="32" t="s">
        <v>5</v>
      </c>
      <c r="M639" s="33" t="s">
        <v>6</v>
      </c>
      <c r="N639" s="33">
        <v>2.1</v>
      </c>
      <c r="O639" s="33">
        <v>1.77</v>
      </c>
      <c r="Q639" s="12">
        <f t="shared" si="59"/>
        <v>45179.708333333336</v>
      </c>
      <c r="R639" s="13">
        <f t="shared" ca="1" si="60"/>
        <v>1694365200.0000002</v>
      </c>
    </row>
    <row r="640" spans="2:18" x14ac:dyDescent="0.25">
      <c r="B640" s="32" t="s">
        <v>105</v>
      </c>
      <c r="C640" s="33" t="s">
        <v>106</v>
      </c>
      <c r="D640" s="33">
        <v>9</v>
      </c>
      <c r="E640" s="33">
        <v>1.07</v>
      </c>
      <c r="F640" t="s">
        <v>184</v>
      </c>
      <c r="G640" s="12">
        <f t="shared" si="61"/>
        <v>45178.958333333336</v>
      </c>
      <c r="H640" s="13">
        <f t="shared" ca="1" si="62"/>
        <v>1694300400.0000002</v>
      </c>
      <c r="I640">
        <f t="shared" si="63"/>
        <v>0.82346832814122539</v>
      </c>
      <c r="J640">
        <f t="shared" si="64"/>
        <v>0.92273416407061271</v>
      </c>
      <c r="L640" s="34" t="s">
        <v>5</v>
      </c>
      <c r="M640" s="35" t="s">
        <v>6</v>
      </c>
      <c r="N640" s="35">
        <v>2.1</v>
      </c>
      <c r="O640" s="35">
        <v>1.77</v>
      </c>
      <c r="Q640" s="12">
        <f t="shared" si="59"/>
        <v>45179.708333333336</v>
      </c>
      <c r="R640" s="13">
        <f t="shared" ca="1" si="60"/>
        <v>1694365200.0000002</v>
      </c>
    </row>
    <row r="641" spans="2:18" x14ac:dyDescent="0.25">
      <c r="B641" s="34" t="s">
        <v>105</v>
      </c>
      <c r="C641" s="35" t="s">
        <v>106</v>
      </c>
      <c r="D641" s="35">
        <v>9.5</v>
      </c>
      <c r="E641" s="35">
        <v>1.07</v>
      </c>
      <c r="F641" t="s">
        <v>184</v>
      </c>
      <c r="G641" s="12">
        <f t="shared" si="61"/>
        <v>45178.958333333336</v>
      </c>
      <c r="H641" s="13">
        <f t="shared" ca="1" si="62"/>
        <v>1694300400.0000002</v>
      </c>
      <c r="I641">
        <f t="shared" si="63"/>
        <v>0.82931628135759961</v>
      </c>
      <c r="J641">
        <f t="shared" si="64"/>
        <v>0.92565814067879981</v>
      </c>
      <c r="L641" s="32" t="s">
        <v>5</v>
      </c>
      <c r="M641" s="33" t="s">
        <v>6</v>
      </c>
      <c r="N641" s="33">
        <v>2.1</v>
      </c>
      <c r="O641" s="33">
        <v>1.77</v>
      </c>
      <c r="Q641" s="12">
        <f t="shared" si="59"/>
        <v>45179.708333333336</v>
      </c>
      <c r="R641" s="13">
        <f t="shared" ca="1" si="60"/>
        <v>1694365200.0000002</v>
      </c>
    </row>
    <row r="642" spans="2:18" x14ac:dyDescent="0.25">
      <c r="B642" s="32" t="s">
        <v>105</v>
      </c>
      <c r="C642" s="33" t="s">
        <v>106</v>
      </c>
      <c r="D642" s="33">
        <v>9.1999999999999993</v>
      </c>
      <c r="E642" s="33">
        <v>1.07</v>
      </c>
      <c r="F642" t="s">
        <v>184</v>
      </c>
      <c r="G642" s="12">
        <f t="shared" si="61"/>
        <v>45178.958333333336</v>
      </c>
      <c r="H642" s="13">
        <f t="shared" ca="1" si="62"/>
        <v>1694300400.0000002</v>
      </c>
      <c r="I642">
        <f t="shared" si="63"/>
        <v>0.82588378707842336</v>
      </c>
      <c r="J642">
        <f t="shared" si="64"/>
        <v>0.92394189353921163</v>
      </c>
      <c r="L642" s="32" t="s">
        <v>5</v>
      </c>
      <c r="M642" s="33" t="s">
        <v>6</v>
      </c>
      <c r="N642" s="33">
        <v>2.15</v>
      </c>
      <c r="O642" s="33">
        <v>1.77</v>
      </c>
      <c r="Q642" s="12">
        <f t="shared" si="59"/>
        <v>45179.708333333336</v>
      </c>
      <c r="R642" s="13">
        <f t="shared" ca="1" si="60"/>
        <v>1694365200.0000002</v>
      </c>
    </row>
    <row r="643" spans="2:18" x14ac:dyDescent="0.25">
      <c r="B643" s="34" t="s">
        <v>105</v>
      </c>
      <c r="C643" s="35" t="s">
        <v>106</v>
      </c>
      <c r="D643" s="35">
        <v>10</v>
      </c>
      <c r="E643" s="35">
        <v>1.05</v>
      </c>
      <c r="F643" t="s">
        <v>184</v>
      </c>
      <c r="G643" s="12">
        <f t="shared" si="61"/>
        <v>45178.958333333336</v>
      </c>
      <c r="H643" s="13">
        <f t="shared" ca="1" si="62"/>
        <v>1694300400.0000002</v>
      </c>
      <c r="I643">
        <f t="shared" si="63"/>
        <v>0.85238095238095235</v>
      </c>
      <c r="J643">
        <f t="shared" si="64"/>
        <v>0.93719047619047613</v>
      </c>
      <c r="L643" s="32" t="s">
        <v>9</v>
      </c>
      <c r="M643" s="33" t="s">
        <v>6</v>
      </c>
      <c r="N643" s="33">
        <v>1.72</v>
      </c>
      <c r="O643" s="33">
        <v>2.14</v>
      </c>
      <c r="Q643" s="12">
        <f t="shared" si="59"/>
        <v>45179.708333333336</v>
      </c>
      <c r="R643" s="13">
        <f t="shared" ca="1" si="60"/>
        <v>1694365200.0000002</v>
      </c>
    </row>
    <row r="644" spans="2:18" x14ac:dyDescent="0.25">
      <c r="B644" s="32" t="s">
        <v>105</v>
      </c>
      <c r="C644" s="33" t="s">
        <v>106</v>
      </c>
      <c r="D644" s="33">
        <v>9.25</v>
      </c>
      <c r="E644" s="33">
        <v>1.07</v>
      </c>
      <c r="F644" t="s">
        <v>184</v>
      </c>
      <c r="G644" s="12">
        <f t="shared" si="61"/>
        <v>45178.958333333336</v>
      </c>
      <c r="H644" s="13">
        <f t="shared" ca="1" si="62"/>
        <v>1694300400.0000002</v>
      </c>
      <c r="I644">
        <f t="shared" si="63"/>
        <v>0.82647133114422833</v>
      </c>
      <c r="J644">
        <f t="shared" si="64"/>
        <v>0.92423566557211423</v>
      </c>
      <c r="L644" s="32" t="s">
        <v>9</v>
      </c>
      <c r="M644" s="33" t="s">
        <v>6</v>
      </c>
      <c r="N644" s="33">
        <v>1.74</v>
      </c>
      <c r="O644" s="33">
        <v>2.14</v>
      </c>
      <c r="Q644" s="12">
        <f t="shared" si="59"/>
        <v>45179.708333333336</v>
      </c>
      <c r="R644" s="13">
        <f t="shared" ca="1" si="60"/>
        <v>1694365200.0000002</v>
      </c>
    </row>
    <row r="645" spans="2:18" x14ac:dyDescent="0.25">
      <c r="B645" s="34" t="s">
        <v>105</v>
      </c>
      <c r="C645" s="35" t="s">
        <v>106</v>
      </c>
      <c r="D645" s="35">
        <v>9</v>
      </c>
      <c r="E645" s="35">
        <v>1.06</v>
      </c>
      <c r="F645" t="s">
        <v>184</v>
      </c>
      <c r="G645" s="12">
        <f t="shared" si="61"/>
        <v>45178.958333333336</v>
      </c>
      <c r="H645" s="13">
        <f t="shared" ca="1" si="62"/>
        <v>1694300400.0000002</v>
      </c>
      <c r="I645">
        <f t="shared" si="63"/>
        <v>0.83228511530398319</v>
      </c>
      <c r="J645">
        <f t="shared" si="64"/>
        <v>0.92714255765199161</v>
      </c>
      <c r="L645" s="34" t="s">
        <v>9</v>
      </c>
      <c r="M645" s="35" t="s">
        <v>6</v>
      </c>
      <c r="N645" s="35">
        <v>1.74</v>
      </c>
      <c r="O645" s="35">
        <v>2.15</v>
      </c>
      <c r="Q645" s="12">
        <f t="shared" ref="Q645:Q708" si="65">DATEVALUE(MID(M645,1,10))+TIMEVALUE(MID(M645,12,8))</f>
        <v>45179.708333333336</v>
      </c>
      <c r="R645" s="13">
        <f t="shared" ref="R645:R708" ca="1" si="66">IF(Q645&gt;TODAY(),86400*(Q645-25569),0)</f>
        <v>1694365200.0000002</v>
      </c>
    </row>
    <row r="646" spans="2:18" x14ac:dyDescent="0.25">
      <c r="B646" s="32" t="s">
        <v>105</v>
      </c>
      <c r="C646" s="33" t="s">
        <v>106</v>
      </c>
      <c r="D646" s="33">
        <v>10</v>
      </c>
      <c r="E646" s="33">
        <v>1.05</v>
      </c>
      <c r="F646" t="s">
        <v>184</v>
      </c>
      <c r="G646" s="12">
        <f t="shared" si="61"/>
        <v>45178.958333333336</v>
      </c>
      <c r="H646" s="13">
        <f t="shared" ca="1" si="62"/>
        <v>1694300400.0000002</v>
      </c>
      <c r="I646">
        <f t="shared" si="63"/>
        <v>0.85238095238095235</v>
      </c>
      <c r="J646">
        <f t="shared" si="64"/>
        <v>0.93719047619047613</v>
      </c>
      <c r="L646" s="32" t="s">
        <v>9</v>
      </c>
      <c r="M646" s="33" t="s">
        <v>6</v>
      </c>
      <c r="N646" s="33">
        <v>1.72</v>
      </c>
      <c r="O646" s="33">
        <v>2.16</v>
      </c>
      <c r="Q646" s="12">
        <f t="shared" si="65"/>
        <v>45179.708333333336</v>
      </c>
      <c r="R646" s="13">
        <f t="shared" ca="1" si="66"/>
        <v>1694365200.0000002</v>
      </c>
    </row>
    <row r="647" spans="2:18" x14ac:dyDescent="0.25">
      <c r="B647" s="34" t="s">
        <v>105</v>
      </c>
      <c r="C647" s="35" t="s">
        <v>106</v>
      </c>
      <c r="D647" s="35">
        <v>9.25</v>
      </c>
      <c r="E647" s="35">
        <v>1.07</v>
      </c>
      <c r="F647" t="s">
        <v>184</v>
      </c>
      <c r="G647" s="12">
        <f t="shared" si="61"/>
        <v>45178.958333333336</v>
      </c>
      <c r="H647" s="13">
        <f t="shared" ca="1" si="62"/>
        <v>1694300400.0000002</v>
      </c>
      <c r="I647">
        <f t="shared" si="63"/>
        <v>0.82647133114422833</v>
      </c>
      <c r="J647">
        <f t="shared" si="64"/>
        <v>0.92423566557211423</v>
      </c>
      <c r="L647" s="34" t="s">
        <v>9</v>
      </c>
      <c r="M647" s="35" t="s">
        <v>6</v>
      </c>
      <c r="N647" s="35">
        <v>1.72</v>
      </c>
      <c r="O647" s="35">
        <v>2.16</v>
      </c>
      <c r="Q647" s="12">
        <f t="shared" si="65"/>
        <v>45179.708333333336</v>
      </c>
      <c r="R647" s="13">
        <f t="shared" ca="1" si="66"/>
        <v>1694365200.0000002</v>
      </c>
    </row>
    <row r="648" spans="2:18" x14ac:dyDescent="0.25">
      <c r="B648" s="32" t="s">
        <v>105</v>
      </c>
      <c r="C648" s="33" t="s">
        <v>106</v>
      </c>
      <c r="D648" s="33">
        <v>8.5</v>
      </c>
      <c r="E648" s="33">
        <v>1.07</v>
      </c>
      <c r="F648" t="s">
        <v>184</v>
      </c>
      <c r="G648" s="12">
        <f t="shared" si="61"/>
        <v>45178.958333333336</v>
      </c>
      <c r="H648" s="13">
        <f t="shared" ca="1" si="62"/>
        <v>1694300400.0000002</v>
      </c>
      <c r="I648">
        <f t="shared" si="63"/>
        <v>0.816932380428807</v>
      </c>
      <c r="J648">
        <f t="shared" si="64"/>
        <v>0.91946619021440346</v>
      </c>
      <c r="L648" s="34" t="s">
        <v>9</v>
      </c>
      <c r="M648" s="35" t="s">
        <v>6</v>
      </c>
      <c r="N648" s="35">
        <v>1.71</v>
      </c>
      <c r="O648" s="35">
        <v>2.1800000000000002</v>
      </c>
      <c r="Q648" s="12">
        <f t="shared" si="65"/>
        <v>45179.708333333336</v>
      </c>
      <c r="R648" s="13">
        <f t="shared" ca="1" si="66"/>
        <v>1694365200.0000002</v>
      </c>
    </row>
    <row r="649" spans="2:18" x14ac:dyDescent="0.25">
      <c r="B649" s="34" t="s">
        <v>105</v>
      </c>
      <c r="C649" s="35" t="s">
        <v>106</v>
      </c>
      <c r="D649" s="35">
        <v>10</v>
      </c>
      <c r="E649" s="35">
        <v>1.06</v>
      </c>
      <c r="F649" t="s">
        <v>184</v>
      </c>
      <c r="G649" s="12">
        <f t="shared" si="61"/>
        <v>45178.958333333336</v>
      </c>
      <c r="H649" s="13">
        <f t="shared" ca="1" si="62"/>
        <v>1694300400.0000002</v>
      </c>
      <c r="I649">
        <f t="shared" si="63"/>
        <v>0.84339622641509426</v>
      </c>
      <c r="J649">
        <f t="shared" si="64"/>
        <v>0.93269811320754714</v>
      </c>
      <c r="L649" s="32" t="s">
        <v>9</v>
      </c>
      <c r="M649" s="33" t="s">
        <v>6</v>
      </c>
      <c r="N649" s="33">
        <v>1.72</v>
      </c>
      <c r="O649" s="33">
        <v>2.1800000000000002</v>
      </c>
      <c r="Q649" s="12">
        <f t="shared" si="65"/>
        <v>45179.708333333336</v>
      </c>
      <c r="R649" s="13">
        <f t="shared" ca="1" si="66"/>
        <v>1694365200.0000002</v>
      </c>
    </row>
    <row r="650" spans="2:18" x14ac:dyDescent="0.25">
      <c r="B650" s="32" t="s">
        <v>105</v>
      </c>
      <c r="C650" s="33" t="s">
        <v>106</v>
      </c>
      <c r="D650" s="33">
        <v>9</v>
      </c>
      <c r="E650" s="33">
        <v>1.07</v>
      </c>
      <c r="F650" t="s">
        <v>184</v>
      </c>
      <c r="G650" s="12">
        <f t="shared" si="61"/>
        <v>45178.958333333336</v>
      </c>
      <c r="H650" s="13">
        <f t="shared" ca="1" si="62"/>
        <v>1694300400.0000002</v>
      </c>
      <c r="I650">
        <f t="shared" si="63"/>
        <v>0.82346832814122539</v>
      </c>
      <c r="J650">
        <f t="shared" si="64"/>
        <v>0.92273416407061271</v>
      </c>
      <c r="L650" s="34" t="s">
        <v>9</v>
      </c>
      <c r="M650" s="35" t="s">
        <v>6</v>
      </c>
      <c r="N650" s="35">
        <v>1.72</v>
      </c>
      <c r="O650" s="35">
        <v>2.1800000000000002</v>
      </c>
      <c r="Q650" s="12">
        <f t="shared" si="65"/>
        <v>45179.708333333336</v>
      </c>
      <c r="R650" s="13">
        <f t="shared" ca="1" si="66"/>
        <v>1694365200.0000002</v>
      </c>
    </row>
    <row r="651" spans="2:18" x14ac:dyDescent="0.25">
      <c r="B651" s="34" t="s">
        <v>105</v>
      </c>
      <c r="C651" s="35" t="s">
        <v>106</v>
      </c>
      <c r="D651" s="35">
        <v>10.199999999999999</v>
      </c>
      <c r="E651" s="35">
        <v>1.06</v>
      </c>
      <c r="F651" t="s">
        <v>184</v>
      </c>
      <c r="G651" s="12">
        <f t="shared" si="61"/>
        <v>45178.958333333336</v>
      </c>
      <c r="H651" s="13">
        <f t="shared" ca="1" si="62"/>
        <v>1694300400.0000002</v>
      </c>
      <c r="I651">
        <f t="shared" si="63"/>
        <v>0.84535701072881975</v>
      </c>
      <c r="J651">
        <f t="shared" si="64"/>
        <v>0.93367850536440988</v>
      </c>
      <c r="L651" s="32" t="s">
        <v>9</v>
      </c>
      <c r="M651" s="33" t="s">
        <v>6</v>
      </c>
      <c r="N651" s="33">
        <v>1.73</v>
      </c>
      <c r="O651" s="33">
        <v>2.1800000000000002</v>
      </c>
      <c r="Q651" s="12">
        <f t="shared" si="65"/>
        <v>45179.708333333336</v>
      </c>
      <c r="R651" s="13">
        <f t="shared" ca="1" si="66"/>
        <v>1694365200.0000002</v>
      </c>
    </row>
    <row r="652" spans="2:18" x14ac:dyDescent="0.25">
      <c r="B652" s="32" t="s">
        <v>105</v>
      </c>
      <c r="C652" s="33" t="s">
        <v>106</v>
      </c>
      <c r="D652" s="33">
        <v>9.25</v>
      </c>
      <c r="E652" s="33">
        <v>1.06</v>
      </c>
      <c r="F652" t="s">
        <v>184</v>
      </c>
      <c r="G652" s="12">
        <f t="shared" si="61"/>
        <v>45178.958333333336</v>
      </c>
      <c r="H652" s="13">
        <f t="shared" ca="1" si="62"/>
        <v>1694300400.0000002</v>
      </c>
      <c r="I652">
        <f t="shared" si="63"/>
        <v>0.83528811830698613</v>
      </c>
      <c r="J652">
        <f t="shared" si="64"/>
        <v>0.92864405915349302</v>
      </c>
      <c r="L652" s="34" t="s">
        <v>9</v>
      </c>
      <c r="M652" s="35" t="s">
        <v>6</v>
      </c>
      <c r="N652" s="35">
        <v>1.69</v>
      </c>
      <c r="O652" s="35">
        <v>2.2000000000000002</v>
      </c>
      <c r="Q652" s="12">
        <f t="shared" si="65"/>
        <v>45179.708333333336</v>
      </c>
      <c r="R652" s="13">
        <f t="shared" ca="1" si="66"/>
        <v>1694365200.0000002</v>
      </c>
    </row>
    <row r="653" spans="2:18" x14ac:dyDescent="0.25">
      <c r="B653" s="34" t="s">
        <v>105</v>
      </c>
      <c r="C653" s="35" t="s">
        <v>106</v>
      </c>
      <c r="D653" s="35">
        <v>10</v>
      </c>
      <c r="E653" s="35">
        <v>1.06</v>
      </c>
      <c r="F653" t="s">
        <v>184</v>
      </c>
      <c r="G653" s="12">
        <f t="shared" si="61"/>
        <v>45178.958333333336</v>
      </c>
      <c r="H653" s="13">
        <f t="shared" ca="1" si="62"/>
        <v>1694300400.0000002</v>
      </c>
      <c r="I653">
        <f t="shared" si="63"/>
        <v>0.84339622641509426</v>
      </c>
      <c r="J653">
        <f t="shared" si="64"/>
        <v>0.93269811320754714</v>
      </c>
      <c r="L653" s="34" t="s">
        <v>9</v>
      </c>
      <c r="M653" s="35" t="s">
        <v>6</v>
      </c>
      <c r="N653" s="35">
        <v>1.71</v>
      </c>
      <c r="O653" s="35">
        <v>2.2000000000000002</v>
      </c>
      <c r="Q653" s="12">
        <f t="shared" si="65"/>
        <v>45179.708333333336</v>
      </c>
      <c r="R653" s="13">
        <f t="shared" ca="1" si="66"/>
        <v>1694365200.0000002</v>
      </c>
    </row>
    <row r="654" spans="2:18" x14ac:dyDescent="0.25">
      <c r="B654" s="32" t="s">
        <v>107</v>
      </c>
      <c r="C654" s="33" t="s">
        <v>106</v>
      </c>
      <c r="D654" s="33">
        <v>1.67</v>
      </c>
      <c r="E654" s="33">
        <v>2.23</v>
      </c>
      <c r="F654" t="s">
        <v>184</v>
      </c>
      <c r="G654" s="12">
        <f t="shared" si="61"/>
        <v>45178.958333333336</v>
      </c>
      <c r="H654" s="13">
        <f t="shared" ca="1" si="62"/>
        <v>1694300400.0000002</v>
      </c>
      <c r="I654">
        <f t="shared" si="63"/>
        <v>0.15037190193603828</v>
      </c>
      <c r="J654">
        <f t="shared" si="64"/>
        <v>0.58618595096801918</v>
      </c>
      <c r="L654" s="34" t="s">
        <v>9</v>
      </c>
      <c r="M654" s="35" t="s">
        <v>6</v>
      </c>
      <c r="N654" s="35">
        <v>1.71</v>
      </c>
      <c r="O654" s="35">
        <v>2.2000000000000002</v>
      </c>
      <c r="Q654" s="12">
        <f t="shared" si="65"/>
        <v>45179.708333333336</v>
      </c>
      <c r="R654" s="13">
        <f t="shared" ca="1" si="66"/>
        <v>1694365200.0000002</v>
      </c>
    </row>
    <row r="655" spans="2:18" x14ac:dyDescent="0.25">
      <c r="B655" s="34" t="s">
        <v>107</v>
      </c>
      <c r="C655" s="35" t="s">
        <v>106</v>
      </c>
      <c r="D655" s="35">
        <v>1.62</v>
      </c>
      <c r="E655" s="35">
        <v>2.35</v>
      </c>
      <c r="F655" t="s">
        <v>184</v>
      </c>
      <c r="G655" s="12">
        <f t="shared" si="61"/>
        <v>45178.958333333336</v>
      </c>
      <c r="H655" s="13">
        <f t="shared" ca="1" si="62"/>
        <v>1694300400.0000002</v>
      </c>
      <c r="I655">
        <f t="shared" si="63"/>
        <v>0.19175203572366689</v>
      </c>
      <c r="J655">
        <f t="shared" si="64"/>
        <v>0.60687601786183343</v>
      </c>
      <c r="L655" s="32" t="s">
        <v>9</v>
      </c>
      <c r="M655" s="33" t="s">
        <v>6</v>
      </c>
      <c r="N655" s="33">
        <v>1.71</v>
      </c>
      <c r="O655" s="33">
        <v>2.2000000000000002</v>
      </c>
      <c r="Q655" s="12">
        <f t="shared" si="65"/>
        <v>45179.708333333336</v>
      </c>
      <c r="R655" s="13">
        <f t="shared" ca="1" si="66"/>
        <v>1694365200.0000002</v>
      </c>
    </row>
    <row r="656" spans="2:18" x14ac:dyDescent="0.25">
      <c r="B656" s="32" t="s">
        <v>107</v>
      </c>
      <c r="C656" s="33" t="s">
        <v>106</v>
      </c>
      <c r="D656" s="33">
        <v>1.68</v>
      </c>
      <c r="E656" s="33">
        <v>2.2400000000000002</v>
      </c>
      <c r="F656" t="s">
        <v>184</v>
      </c>
      <c r="G656" s="12">
        <f t="shared" si="61"/>
        <v>45178.958333333336</v>
      </c>
      <c r="H656" s="13">
        <f t="shared" ca="1" si="62"/>
        <v>1694300400.0000002</v>
      </c>
      <c r="I656">
        <f t="shared" si="63"/>
        <v>0.14880952380952384</v>
      </c>
      <c r="J656">
        <f t="shared" si="64"/>
        <v>0.58540476190476198</v>
      </c>
      <c r="L656" s="34" t="s">
        <v>9</v>
      </c>
      <c r="M656" s="35" t="s">
        <v>6</v>
      </c>
      <c r="N656" s="35">
        <v>1.71</v>
      </c>
      <c r="O656" s="35">
        <v>2.2000000000000002</v>
      </c>
      <c r="Q656" s="12">
        <f t="shared" si="65"/>
        <v>45179.708333333336</v>
      </c>
      <c r="R656" s="13">
        <f t="shared" ca="1" si="66"/>
        <v>1694365200.0000002</v>
      </c>
    </row>
    <row r="657" spans="2:18" x14ac:dyDescent="0.25">
      <c r="B657" s="34" t="s">
        <v>107</v>
      </c>
      <c r="C657" s="35" t="s">
        <v>106</v>
      </c>
      <c r="D657" s="35">
        <v>1.67</v>
      </c>
      <c r="E657" s="35">
        <v>2.23</v>
      </c>
      <c r="F657" t="s">
        <v>184</v>
      </c>
      <c r="G657" s="12">
        <f t="shared" si="61"/>
        <v>45178.958333333336</v>
      </c>
      <c r="H657" s="13">
        <f t="shared" ca="1" si="62"/>
        <v>1694300400.0000002</v>
      </c>
      <c r="I657">
        <f t="shared" si="63"/>
        <v>0.15037190193603828</v>
      </c>
      <c r="J657">
        <f t="shared" si="64"/>
        <v>0.58618595096801918</v>
      </c>
      <c r="L657" s="32" t="s">
        <v>9</v>
      </c>
      <c r="M657" s="33" t="s">
        <v>6</v>
      </c>
      <c r="N657" s="33">
        <v>1.74</v>
      </c>
      <c r="O657" s="33">
        <v>2.2000000000000002</v>
      </c>
      <c r="Q657" s="12">
        <f t="shared" si="65"/>
        <v>45179.708333333336</v>
      </c>
      <c r="R657" s="13">
        <f t="shared" ca="1" si="66"/>
        <v>1694365200.0000002</v>
      </c>
    </row>
    <row r="658" spans="2:18" x14ac:dyDescent="0.25">
      <c r="B658" s="32" t="s">
        <v>107</v>
      </c>
      <c r="C658" s="33" t="s">
        <v>106</v>
      </c>
      <c r="D658" s="33">
        <v>1.69</v>
      </c>
      <c r="E658" s="33">
        <v>2.25</v>
      </c>
      <c r="F658" t="s">
        <v>184</v>
      </c>
      <c r="G658" s="12">
        <f t="shared" si="61"/>
        <v>45178.958333333336</v>
      </c>
      <c r="H658" s="13">
        <f t="shared" ca="1" si="62"/>
        <v>1694300400.0000002</v>
      </c>
      <c r="I658">
        <f t="shared" si="63"/>
        <v>0.14727153188691655</v>
      </c>
      <c r="J658">
        <f t="shared" si="64"/>
        <v>0.58463576594345823</v>
      </c>
      <c r="L658" s="32" t="s">
        <v>9</v>
      </c>
      <c r="M658" s="33" t="s">
        <v>6</v>
      </c>
      <c r="N658" s="33">
        <v>1.69</v>
      </c>
      <c r="O658" s="33">
        <v>2.23</v>
      </c>
      <c r="Q658" s="12">
        <f t="shared" si="65"/>
        <v>45179.708333333336</v>
      </c>
      <c r="R658" s="13">
        <f t="shared" ca="1" si="66"/>
        <v>1694365200.0000002</v>
      </c>
    </row>
    <row r="659" spans="2:18" x14ac:dyDescent="0.25">
      <c r="B659" s="34" t="s">
        <v>107</v>
      </c>
      <c r="C659" s="35" t="s">
        <v>106</v>
      </c>
      <c r="D659" s="35">
        <v>1.69</v>
      </c>
      <c r="E659" s="35">
        <v>2.25</v>
      </c>
      <c r="F659" t="s">
        <v>184</v>
      </c>
      <c r="G659" s="12">
        <f t="shared" si="61"/>
        <v>45178.958333333336</v>
      </c>
      <c r="H659" s="13">
        <f t="shared" ca="1" si="62"/>
        <v>1694300400.0000002</v>
      </c>
      <c r="I659">
        <f t="shared" si="63"/>
        <v>0.14727153188691655</v>
      </c>
      <c r="J659">
        <f t="shared" si="64"/>
        <v>0.58463576594345823</v>
      </c>
      <c r="L659" s="34" t="s">
        <v>11</v>
      </c>
      <c r="M659" s="35" t="s">
        <v>6</v>
      </c>
      <c r="N659" s="35">
        <v>1.62</v>
      </c>
      <c r="O659" s="35">
        <v>2.35</v>
      </c>
      <c r="Q659" s="12">
        <f t="shared" si="65"/>
        <v>45179.708333333336</v>
      </c>
      <c r="R659" s="13">
        <f t="shared" ca="1" si="66"/>
        <v>1694365200.0000002</v>
      </c>
    </row>
    <row r="660" spans="2:18" x14ac:dyDescent="0.25">
      <c r="B660" s="32" t="s">
        <v>107</v>
      </c>
      <c r="C660" s="33" t="s">
        <v>106</v>
      </c>
      <c r="D660" s="33">
        <v>1.65</v>
      </c>
      <c r="E660" s="33">
        <v>2.35</v>
      </c>
      <c r="F660" t="s">
        <v>184</v>
      </c>
      <c r="G660" s="12">
        <f t="shared" si="61"/>
        <v>45178.958333333336</v>
      </c>
      <c r="H660" s="13">
        <f t="shared" ca="1" si="62"/>
        <v>1694300400.0000002</v>
      </c>
      <c r="I660">
        <f t="shared" si="63"/>
        <v>0.18052869116698905</v>
      </c>
      <c r="J660">
        <f t="shared" si="64"/>
        <v>0.60126434558349451</v>
      </c>
      <c r="L660" s="32" t="s">
        <v>11</v>
      </c>
      <c r="M660" s="33" t="s">
        <v>6</v>
      </c>
      <c r="N660" s="33">
        <v>1.62</v>
      </c>
      <c r="O660" s="33">
        <v>2.36</v>
      </c>
      <c r="Q660" s="12">
        <f t="shared" si="65"/>
        <v>45179.708333333336</v>
      </c>
      <c r="R660" s="13">
        <f t="shared" ca="1" si="66"/>
        <v>1694365200.0000002</v>
      </c>
    </row>
    <row r="661" spans="2:18" x14ac:dyDescent="0.25">
      <c r="B661" s="34" t="s">
        <v>107</v>
      </c>
      <c r="C661" s="35" t="s">
        <v>106</v>
      </c>
      <c r="D661" s="35">
        <v>1.64</v>
      </c>
      <c r="E661" s="35">
        <v>2.35</v>
      </c>
      <c r="F661" t="s">
        <v>184</v>
      </c>
      <c r="G661" s="12">
        <f t="shared" si="61"/>
        <v>45178.958333333336</v>
      </c>
      <c r="H661" s="13">
        <f t="shared" ca="1" si="62"/>
        <v>1694300400.0000002</v>
      </c>
      <c r="I661">
        <f t="shared" si="63"/>
        <v>0.18422418266735857</v>
      </c>
      <c r="J661">
        <f t="shared" si="64"/>
        <v>0.60311209133367927</v>
      </c>
      <c r="L661" s="32" t="s">
        <v>11</v>
      </c>
      <c r="M661" s="33" t="s">
        <v>6</v>
      </c>
      <c r="N661" s="33">
        <v>1.59</v>
      </c>
      <c r="O661" s="33">
        <v>2.38</v>
      </c>
      <c r="Q661" s="12">
        <f t="shared" si="65"/>
        <v>45179.708333333336</v>
      </c>
      <c r="R661" s="13">
        <f t="shared" ca="1" si="66"/>
        <v>1694365200.0000002</v>
      </c>
    </row>
    <row r="662" spans="2:18" x14ac:dyDescent="0.25">
      <c r="B662" s="32" t="s">
        <v>107</v>
      </c>
      <c r="C662" s="33" t="s">
        <v>106</v>
      </c>
      <c r="D662" s="33">
        <v>1.67</v>
      </c>
      <c r="E662" s="33">
        <v>2.2999999999999998</v>
      </c>
      <c r="F662" t="s">
        <v>184</v>
      </c>
      <c r="G662" s="12">
        <f t="shared" si="61"/>
        <v>45178.958333333336</v>
      </c>
      <c r="H662" s="13">
        <f t="shared" ca="1" si="62"/>
        <v>1694300400.0000002</v>
      </c>
      <c r="I662">
        <f t="shared" si="63"/>
        <v>0.16401978651392868</v>
      </c>
      <c r="J662">
        <f t="shared" si="64"/>
        <v>0.59300989325696429</v>
      </c>
      <c r="L662" s="32" t="s">
        <v>11</v>
      </c>
      <c r="M662" s="33" t="s">
        <v>6</v>
      </c>
      <c r="N662" s="33">
        <v>1.61</v>
      </c>
      <c r="O662" s="33">
        <v>2.38</v>
      </c>
      <c r="Q662" s="12">
        <f t="shared" si="65"/>
        <v>45179.708333333336</v>
      </c>
      <c r="R662" s="13">
        <f t="shared" ca="1" si="66"/>
        <v>1694365200.0000002</v>
      </c>
    </row>
    <row r="663" spans="2:18" x14ac:dyDescent="0.25">
      <c r="B663" s="34" t="s">
        <v>107</v>
      </c>
      <c r="C663" s="35" t="s">
        <v>106</v>
      </c>
      <c r="D663" s="35">
        <v>1.65</v>
      </c>
      <c r="E663" s="35">
        <v>2.2999999999999998</v>
      </c>
      <c r="F663" t="s">
        <v>184</v>
      </c>
      <c r="G663" s="12">
        <f t="shared" si="61"/>
        <v>45178.958333333336</v>
      </c>
      <c r="H663" s="13">
        <f t="shared" ca="1" si="62"/>
        <v>1694300400.0000002</v>
      </c>
      <c r="I663">
        <f t="shared" si="63"/>
        <v>0.17127799736495386</v>
      </c>
      <c r="J663">
        <f t="shared" si="64"/>
        <v>0.59663899868247694</v>
      </c>
      <c r="L663" s="34" t="s">
        <v>11</v>
      </c>
      <c r="M663" s="35" t="s">
        <v>6</v>
      </c>
      <c r="N663" s="35">
        <v>1.61</v>
      </c>
      <c r="O663" s="35">
        <v>2.4</v>
      </c>
      <c r="Q663" s="12">
        <f t="shared" si="65"/>
        <v>45179.708333333336</v>
      </c>
      <c r="R663" s="13">
        <f t="shared" ca="1" si="66"/>
        <v>1694365200.0000002</v>
      </c>
    </row>
    <row r="664" spans="2:18" x14ac:dyDescent="0.25">
      <c r="B664" s="32" t="s">
        <v>107</v>
      </c>
      <c r="C664" s="33" t="s">
        <v>106</v>
      </c>
      <c r="D664" s="33">
        <v>1.62</v>
      </c>
      <c r="E664" s="33">
        <v>2.2999999999999998</v>
      </c>
      <c r="F664" t="s">
        <v>184</v>
      </c>
      <c r="G664" s="12">
        <f t="shared" si="61"/>
        <v>45178.958333333336</v>
      </c>
      <c r="H664" s="13">
        <f t="shared" ca="1" si="62"/>
        <v>1694300400.0000002</v>
      </c>
      <c r="I664">
        <f t="shared" si="63"/>
        <v>0.1825013419216317</v>
      </c>
      <c r="J664">
        <f t="shared" si="64"/>
        <v>0.60225067096081586</v>
      </c>
      <c r="L664" s="32" t="s">
        <v>11</v>
      </c>
      <c r="M664" s="33" t="s">
        <v>6</v>
      </c>
      <c r="N664" s="33">
        <v>1.57</v>
      </c>
      <c r="O664" s="33">
        <v>2.4300000000000002</v>
      </c>
      <c r="Q664" s="12">
        <f t="shared" si="65"/>
        <v>45179.708333333336</v>
      </c>
      <c r="R664" s="13">
        <f t="shared" ca="1" si="66"/>
        <v>1694365200.0000002</v>
      </c>
    </row>
    <row r="665" spans="2:18" x14ac:dyDescent="0.25">
      <c r="B665" s="34" t="s">
        <v>107</v>
      </c>
      <c r="C665" s="35" t="s">
        <v>106</v>
      </c>
      <c r="D665" s="35">
        <v>1.59</v>
      </c>
      <c r="E665" s="35">
        <v>2.38</v>
      </c>
      <c r="F665" t="s">
        <v>184</v>
      </c>
      <c r="G665" s="12">
        <f t="shared" si="61"/>
        <v>45178.958333333336</v>
      </c>
      <c r="H665" s="13">
        <f t="shared" ca="1" si="62"/>
        <v>1694300400.0000002</v>
      </c>
      <c r="I665">
        <f t="shared" si="63"/>
        <v>0.2087627503831721</v>
      </c>
      <c r="J665">
        <f t="shared" si="64"/>
        <v>0.61538137519158609</v>
      </c>
      <c r="L665" s="34" t="s">
        <v>11</v>
      </c>
      <c r="M665" s="35" t="s">
        <v>6</v>
      </c>
      <c r="N665" s="35">
        <v>1.57</v>
      </c>
      <c r="O665" s="35">
        <v>2.4300000000000002</v>
      </c>
      <c r="Q665" s="12">
        <f t="shared" si="65"/>
        <v>45179.708333333336</v>
      </c>
      <c r="R665" s="13">
        <f t="shared" ca="1" si="66"/>
        <v>1694365200.0000002</v>
      </c>
    </row>
    <row r="666" spans="2:18" x14ac:dyDescent="0.25">
      <c r="B666" s="32" t="s">
        <v>107</v>
      </c>
      <c r="C666" s="33" t="s">
        <v>106</v>
      </c>
      <c r="D666" s="33">
        <v>1.66</v>
      </c>
      <c r="E666" s="33">
        <v>2.2599999999999998</v>
      </c>
      <c r="F666" t="s">
        <v>184</v>
      </c>
      <c r="G666" s="12">
        <f t="shared" si="61"/>
        <v>45178.958333333336</v>
      </c>
      <c r="H666" s="13">
        <f t="shared" ca="1" si="62"/>
        <v>1694300400.0000002</v>
      </c>
      <c r="I666">
        <f t="shared" si="63"/>
        <v>0.15993176244802221</v>
      </c>
      <c r="J666">
        <f t="shared" si="64"/>
        <v>0.59096588122401106</v>
      </c>
      <c r="L666" s="34" t="s">
        <v>11</v>
      </c>
      <c r="M666" s="35" t="s">
        <v>6</v>
      </c>
      <c r="N666" s="35">
        <v>1.57</v>
      </c>
      <c r="O666" s="35">
        <v>2.4500000000000002</v>
      </c>
      <c r="Q666" s="12">
        <f t="shared" si="65"/>
        <v>45179.708333333336</v>
      </c>
      <c r="R666" s="13">
        <f t="shared" ca="1" si="66"/>
        <v>1694365200.0000002</v>
      </c>
    </row>
    <row r="667" spans="2:18" x14ac:dyDescent="0.25">
      <c r="B667" s="34" t="s">
        <v>107</v>
      </c>
      <c r="C667" s="35" t="s">
        <v>106</v>
      </c>
      <c r="D667" s="35">
        <v>1.67</v>
      </c>
      <c r="E667" s="35">
        <v>2.2000000000000002</v>
      </c>
      <c r="F667" t="s">
        <v>184</v>
      </c>
      <c r="G667" s="12">
        <f t="shared" si="61"/>
        <v>45178.958333333336</v>
      </c>
      <c r="H667" s="13">
        <f t="shared" ca="1" si="62"/>
        <v>1694300400.0000002</v>
      </c>
      <c r="I667">
        <f t="shared" si="63"/>
        <v>0.14425694066412637</v>
      </c>
      <c r="J667">
        <f t="shared" si="64"/>
        <v>0.58312847033206316</v>
      </c>
      <c r="L667" s="34" t="s">
        <v>11</v>
      </c>
      <c r="M667" s="35" t="s">
        <v>6</v>
      </c>
      <c r="N667" s="35">
        <v>1.57</v>
      </c>
      <c r="O667" s="35">
        <v>2.4500000000000002</v>
      </c>
      <c r="Q667" s="12">
        <f t="shared" si="65"/>
        <v>45179.708333333336</v>
      </c>
      <c r="R667" s="13">
        <f t="shared" ca="1" si="66"/>
        <v>1694365200.0000002</v>
      </c>
    </row>
    <row r="668" spans="2:18" x14ac:dyDescent="0.25">
      <c r="B668" s="32" t="s">
        <v>108</v>
      </c>
      <c r="C668" s="33" t="s">
        <v>106</v>
      </c>
      <c r="D668" s="33">
        <v>1.17</v>
      </c>
      <c r="E668" s="33">
        <v>5.0999999999999996</v>
      </c>
      <c r="F668" t="s">
        <v>184</v>
      </c>
      <c r="G668" s="12">
        <f t="shared" si="61"/>
        <v>45178.958333333336</v>
      </c>
      <c r="H668" s="13">
        <f t="shared" ca="1" si="62"/>
        <v>1694300400.0000002</v>
      </c>
      <c r="I668">
        <f t="shared" si="63"/>
        <v>0.65862242332830578</v>
      </c>
      <c r="J668">
        <f t="shared" si="64"/>
        <v>0.8403112116641529</v>
      </c>
      <c r="L668" s="34" t="s">
        <v>11</v>
      </c>
      <c r="M668" s="35" t="s">
        <v>6</v>
      </c>
      <c r="N668" s="35">
        <v>1.59</v>
      </c>
      <c r="O668" s="35">
        <v>2.4500000000000002</v>
      </c>
      <c r="Q668" s="12">
        <f t="shared" si="65"/>
        <v>45179.708333333336</v>
      </c>
      <c r="R668" s="13">
        <f t="shared" ca="1" si="66"/>
        <v>1694365200.0000002</v>
      </c>
    </row>
    <row r="669" spans="2:18" x14ac:dyDescent="0.25">
      <c r="B669" s="34" t="s">
        <v>108</v>
      </c>
      <c r="C669" s="35" t="s">
        <v>106</v>
      </c>
      <c r="D669" s="35">
        <v>1.18</v>
      </c>
      <c r="E669" s="35">
        <v>5</v>
      </c>
      <c r="F669" t="s">
        <v>184</v>
      </c>
      <c r="G669" s="12">
        <f t="shared" si="61"/>
        <v>45178.958333333336</v>
      </c>
      <c r="H669" s="13">
        <f t="shared" ca="1" si="62"/>
        <v>1694300400.0000002</v>
      </c>
      <c r="I669">
        <f t="shared" si="63"/>
        <v>0.64745762711864407</v>
      </c>
      <c r="J669">
        <f t="shared" si="64"/>
        <v>0.83472881355932205</v>
      </c>
      <c r="L669" s="32" t="s">
        <v>11</v>
      </c>
      <c r="M669" s="33" t="s">
        <v>6</v>
      </c>
      <c r="N669" s="33">
        <v>1.59</v>
      </c>
      <c r="O669" s="33">
        <v>2.4500000000000002</v>
      </c>
      <c r="Q669" s="12">
        <f t="shared" si="65"/>
        <v>45179.708333333336</v>
      </c>
      <c r="R669" s="13">
        <f t="shared" ca="1" si="66"/>
        <v>1694365200.0000002</v>
      </c>
    </row>
    <row r="670" spans="2:18" x14ac:dyDescent="0.25">
      <c r="B670" s="32" t="s">
        <v>108</v>
      </c>
      <c r="C670" s="33" t="s">
        <v>106</v>
      </c>
      <c r="D670" s="33">
        <v>1.18</v>
      </c>
      <c r="E670" s="33">
        <v>5.0999999999999996</v>
      </c>
      <c r="F670" t="s">
        <v>184</v>
      </c>
      <c r="G670" s="12">
        <f t="shared" si="61"/>
        <v>45178.958333333336</v>
      </c>
      <c r="H670" s="13">
        <f t="shared" ca="1" si="62"/>
        <v>1694300400.0000002</v>
      </c>
      <c r="I670">
        <f t="shared" si="63"/>
        <v>0.65137919574609504</v>
      </c>
      <c r="J670">
        <f t="shared" si="64"/>
        <v>0.83668959787304753</v>
      </c>
      <c r="L670" s="34" t="s">
        <v>11</v>
      </c>
      <c r="M670" s="35" t="s">
        <v>6</v>
      </c>
      <c r="N670" s="35">
        <v>1.61</v>
      </c>
      <c r="O670" s="35">
        <v>2.4500000000000002</v>
      </c>
      <c r="Q670" s="12">
        <f t="shared" si="65"/>
        <v>45179.708333333336</v>
      </c>
      <c r="R670" s="13">
        <f t="shared" ca="1" si="66"/>
        <v>1694365200.0000002</v>
      </c>
    </row>
    <row r="671" spans="2:18" x14ac:dyDescent="0.25">
      <c r="B671" s="34" t="s">
        <v>108</v>
      </c>
      <c r="C671" s="35" t="s">
        <v>106</v>
      </c>
      <c r="D671" s="35">
        <v>1.17</v>
      </c>
      <c r="E671" s="35">
        <v>5.0999999999999996</v>
      </c>
      <c r="F671" t="s">
        <v>184</v>
      </c>
      <c r="G671" s="12">
        <f t="shared" si="61"/>
        <v>45178.958333333336</v>
      </c>
      <c r="H671" s="13">
        <f t="shared" ca="1" si="62"/>
        <v>1694300400.0000002</v>
      </c>
      <c r="I671">
        <f t="shared" si="63"/>
        <v>0.65862242332830578</v>
      </c>
      <c r="J671">
        <f t="shared" si="64"/>
        <v>0.8403112116641529</v>
      </c>
      <c r="L671" s="32" t="s">
        <v>11</v>
      </c>
      <c r="M671" s="33" t="s">
        <v>6</v>
      </c>
      <c r="N671" s="33">
        <v>1.61</v>
      </c>
      <c r="O671" s="33">
        <v>2.4500000000000002</v>
      </c>
      <c r="Q671" s="12">
        <f t="shared" si="65"/>
        <v>45179.708333333336</v>
      </c>
      <c r="R671" s="13">
        <f t="shared" ca="1" si="66"/>
        <v>1694365200.0000002</v>
      </c>
    </row>
    <row r="672" spans="2:18" x14ac:dyDescent="0.25">
      <c r="B672" s="32" t="s">
        <v>108</v>
      </c>
      <c r="C672" s="33" t="s">
        <v>106</v>
      </c>
      <c r="D672" s="33">
        <v>1.19</v>
      </c>
      <c r="E672" s="33">
        <v>5.0999999999999996</v>
      </c>
      <c r="F672" t="s">
        <v>184</v>
      </c>
      <c r="G672" s="12">
        <f t="shared" si="61"/>
        <v>45178.958333333336</v>
      </c>
      <c r="H672" s="13">
        <f t="shared" ca="1" si="62"/>
        <v>1694300400.0000002</v>
      </c>
      <c r="I672">
        <f t="shared" si="63"/>
        <v>0.64425770308123242</v>
      </c>
      <c r="J672">
        <f t="shared" si="64"/>
        <v>0.83312885154061622</v>
      </c>
      <c r="L672" s="34" t="s">
        <v>11</v>
      </c>
      <c r="M672" s="35" t="s">
        <v>6</v>
      </c>
      <c r="N672" s="35">
        <v>1.61</v>
      </c>
      <c r="O672" s="35">
        <v>2.4500000000000002</v>
      </c>
      <c r="Q672" s="12">
        <f t="shared" si="65"/>
        <v>45179.708333333336</v>
      </c>
      <c r="R672" s="13">
        <f t="shared" ca="1" si="66"/>
        <v>1694365200.0000002</v>
      </c>
    </row>
    <row r="673" spans="2:18" x14ac:dyDescent="0.25">
      <c r="B673" s="34" t="s">
        <v>108</v>
      </c>
      <c r="C673" s="35" t="s">
        <v>106</v>
      </c>
      <c r="D673" s="35">
        <v>1.17</v>
      </c>
      <c r="E673" s="35">
        <v>5.0999999999999996</v>
      </c>
      <c r="F673" t="s">
        <v>184</v>
      </c>
      <c r="G673" s="12">
        <f t="shared" si="61"/>
        <v>45178.958333333336</v>
      </c>
      <c r="H673" s="13">
        <f t="shared" ca="1" si="62"/>
        <v>1694300400.0000002</v>
      </c>
      <c r="I673">
        <f t="shared" si="63"/>
        <v>0.65862242332830578</v>
      </c>
      <c r="J673">
        <f t="shared" si="64"/>
        <v>0.8403112116641529</v>
      </c>
      <c r="L673" s="32" t="s">
        <v>11</v>
      </c>
      <c r="M673" s="33" t="s">
        <v>6</v>
      </c>
      <c r="N673" s="33">
        <v>1.6</v>
      </c>
      <c r="O673" s="33">
        <v>2.4700000000000002</v>
      </c>
      <c r="Q673" s="12">
        <f t="shared" si="65"/>
        <v>45179.708333333336</v>
      </c>
      <c r="R673" s="13">
        <f t="shared" ca="1" si="66"/>
        <v>1694365200.0000002</v>
      </c>
    </row>
    <row r="674" spans="2:18" x14ac:dyDescent="0.25">
      <c r="B674" s="32" t="s">
        <v>108</v>
      </c>
      <c r="C674" s="33" t="s">
        <v>106</v>
      </c>
      <c r="D674" s="33">
        <v>1.21</v>
      </c>
      <c r="E674" s="33">
        <v>4.8</v>
      </c>
      <c r="F674" t="s">
        <v>184</v>
      </c>
      <c r="G674" s="12">
        <f t="shared" si="61"/>
        <v>45178.958333333336</v>
      </c>
      <c r="H674" s="13">
        <f t="shared" ca="1" si="62"/>
        <v>1694300400.0000002</v>
      </c>
      <c r="I674">
        <f t="shared" si="63"/>
        <v>0.61811294765840219</v>
      </c>
      <c r="J674">
        <f t="shared" si="64"/>
        <v>0.8200564738292011</v>
      </c>
      <c r="L674" s="32" t="s">
        <v>11</v>
      </c>
      <c r="M674" s="33" t="s">
        <v>6</v>
      </c>
      <c r="N674" s="33">
        <v>1.57</v>
      </c>
      <c r="O674" s="33">
        <v>2.48</v>
      </c>
      <c r="Q674" s="12">
        <f t="shared" si="65"/>
        <v>45179.708333333336</v>
      </c>
      <c r="R674" s="13">
        <f t="shared" ca="1" si="66"/>
        <v>1694365200.0000002</v>
      </c>
    </row>
    <row r="675" spans="2:18" x14ac:dyDescent="0.25">
      <c r="B675" s="34" t="s">
        <v>108</v>
      </c>
      <c r="C675" s="35" t="s">
        <v>106</v>
      </c>
      <c r="D675" s="35">
        <v>1.2</v>
      </c>
      <c r="E675" s="35">
        <v>4.75</v>
      </c>
      <c r="F675" t="s">
        <v>185</v>
      </c>
      <c r="G675" s="12">
        <f t="shared" si="61"/>
        <v>45178.958333333336</v>
      </c>
      <c r="H675" s="13">
        <f t="shared" ca="1" si="62"/>
        <v>1694300400.0000002</v>
      </c>
      <c r="I675">
        <f t="shared" si="63"/>
        <v>0.6228070175438597</v>
      </c>
      <c r="J675">
        <f t="shared" si="64"/>
        <v>0.82240350877192991</v>
      </c>
      <c r="L675" s="34" t="s">
        <v>7</v>
      </c>
      <c r="M675" s="35" t="s">
        <v>6</v>
      </c>
      <c r="N675" s="35">
        <v>1.54</v>
      </c>
      <c r="O675" s="35">
        <v>2.5</v>
      </c>
      <c r="Q675" s="12">
        <f t="shared" si="65"/>
        <v>45179.708333333336</v>
      </c>
      <c r="R675" s="13">
        <f t="shared" ca="1" si="66"/>
        <v>1694365200.0000002</v>
      </c>
    </row>
    <row r="676" spans="2:18" x14ac:dyDescent="0.25">
      <c r="B676" s="32" t="s">
        <v>108</v>
      </c>
      <c r="C676" s="33" t="s">
        <v>106</v>
      </c>
      <c r="D676" s="33">
        <v>1.19</v>
      </c>
      <c r="E676" s="33">
        <v>5</v>
      </c>
      <c r="F676" t="s">
        <v>185</v>
      </c>
      <c r="G676" s="12">
        <f t="shared" si="61"/>
        <v>45178.958333333336</v>
      </c>
      <c r="H676" s="13">
        <f t="shared" ca="1" si="62"/>
        <v>1694300400.0000002</v>
      </c>
      <c r="I676">
        <f t="shared" si="63"/>
        <v>0.64033613445378146</v>
      </c>
      <c r="J676">
        <f t="shared" si="64"/>
        <v>0.83116806722689074</v>
      </c>
      <c r="L676" s="34" t="s">
        <v>7</v>
      </c>
      <c r="M676" s="35" t="s">
        <v>6</v>
      </c>
      <c r="N676" s="35">
        <v>1.56</v>
      </c>
      <c r="O676" s="35">
        <v>2.5</v>
      </c>
      <c r="Q676" s="12">
        <f t="shared" si="65"/>
        <v>45179.708333333336</v>
      </c>
      <c r="R676" s="13">
        <f t="shared" ca="1" si="66"/>
        <v>1694365200.0000002</v>
      </c>
    </row>
    <row r="677" spans="2:18" x14ac:dyDescent="0.25">
      <c r="B677" s="34" t="s">
        <v>108</v>
      </c>
      <c r="C677" s="35" t="s">
        <v>106</v>
      </c>
      <c r="D677" s="35">
        <v>1.19</v>
      </c>
      <c r="E677" s="35">
        <v>4.8</v>
      </c>
      <c r="F677" t="s">
        <v>185</v>
      </c>
      <c r="G677" s="12">
        <f t="shared" si="61"/>
        <v>45178.958333333336</v>
      </c>
      <c r="H677" s="13">
        <f t="shared" ca="1" si="62"/>
        <v>1694300400.0000002</v>
      </c>
      <c r="I677">
        <f t="shared" si="63"/>
        <v>0.63200280112044815</v>
      </c>
      <c r="J677">
        <f t="shared" si="64"/>
        <v>0.82700140056022409</v>
      </c>
      <c r="L677" s="34" t="s">
        <v>7</v>
      </c>
      <c r="M677" s="35" t="s">
        <v>6</v>
      </c>
      <c r="N677" s="35">
        <v>1.56</v>
      </c>
      <c r="O677" s="35">
        <v>2.5</v>
      </c>
      <c r="Q677" s="12">
        <f t="shared" si="65"/>
        <v>45179.708333333336</v>
      </c>
      <c r="R677" s="13">
        <f t="shared" ca="1" si="66"/>
        <v>1694365200.0000002</v>
      </c>
    </row>
    <row r="678" spans="2:18" x14ac:dyDescent="0.25">
      <c r="B678" s="32" t="s">
        <v>108</v>
      </c>
      <c r="C678" s="33" t="s">
        <v>106</v>
      </c>
      <c r="D678" s="33">
        <v>1.17</v>
      </c>
      <c r="E678" s="33">
        <v>5.2</v>
      </c>
      <c r="F678" t="s">
        <v>185</v>
      </c>
      <c r="G678" s="12">
        <f t="shared" si="61"/>
        <v>45178.958333333336</v>
      </c>
      <c r="H678" s="13">
        <f t="shared" ca="1" si="62"/>
        <v>1694300400.0000002</v>
      </c>
      <c r="I678">
        <f t="shared" si="63"/>
        <v>0.66239316239316248</v>
      </c>
      <c r="J678">
        <f t="shared" si="64"/>
        <v>0.84219658119658125</v>
      </c>
      <c r="L678" s="32" t="s">
        <v>7</v>
      </c>
      <c r="M678" s="33" t="s">
        <v>6</v>
      </c>
      <c r="N678" s="33">
        <v>1.56</v>
      </c>
      <c r="O678" s="33">
        <v>2.52</v>
      </c>
      <c r="Q678" s="12">
        <f t="shared" si="65"/>
        <v>45179.708333333336</v>
      </c>
      <c r="R678" s="13">
        <f t="shared" ca="1" si="66"/>
        <v>1694365200.0000002</v>
      </c>
    </row>
    <row r="679" spans="2:18" x14ac:dyDescent="0.25">
      <c r="B679" s="34" t="s">
        <v>108</v>
      </c>
      <c r="C679" s="35" t="s">
        <v>106</v>
      </c>
      <c r="D679" s="35">
        <v>1.2</v>
      </c>
      <c r="E679" s="35">
        <v>4.5999999999999996</v>
      </c>
      <c r="F679" t="s">
        <v>185</v>
      </c>
      <c r="G679" s="12">
        <f t="shared" si="61"/>
        <v>45178.958333333336</v>
      </c>
      <c r="H679" s="13">
        <f t="shared" ca="1" si="62"/>
        <v>1694300400.0000002</v>
      </c>
      <c r="I679">
        <f t="shared" si="63"/>
        <v>0.61594202898550732</v>
      </c>
      <c r="J679">
        <f t="shared" si="64"/>
        <v>0.81897101449275367</v>
      </c>
      <c r="L679" s="32" t="s">
        <v>7</v>
      </c>
      <c r="M679" s="33" t="s">
        <v>6</v>
      </c>
      <c r="N679" s="33">
        <v>1.53</v>
      </c>
      <c r="O679" s="33">
        <v>2.5299999999999998</v>
      </c>
      <c r="Q679" s="12">
        <f t="shared" si="65"/>
        <v>45179.708333333336</v>
      </c>
      <c r="R679" s="13">
        <f t="shared" ca="1" si="66"/>
        <v>1694365200.0000002</v>
      </c>
    </row>
    <row r="680" spans="2:18" x14ac:dyDescent="0.25">
      <c r="B680" s="32" t="s">
        <v>108</v>
      </c>
      <c r="C680" s="33" t="s">
        <v>106</v>
      </c>
      <c r="D680" s="33">
        <v>1.18</v>
      </c>
      <c r="E680" s="33">
        <v>5</v>
      </c>
      <c r="F680" t="s">
        <v>185</v>
      </c>
      <c r="G680" s="12">
        <f t="shared" si="61"/>
        <v>45178.958333333336</v>
      </c>
      <c r="H680" s="13">
        <f t="shared" ca="1" si="62"/>
        <v>1694300400.0000002</v>
      </c>
      <c r="I680">
        <f t="shared" si="63"/>
        <v>0.64745762711864407</v>
      </c>
      <c r="J680">
        <f t="shared" si="64"/>
        <v>0.83472881355932205</v>
      </c>
      <c r="L680" s="32" t="s">
        <v>7</v>
      </c>
      <c r="M680" s="33" t="s">
        <v>6</v>
      </c>
      <c r="N680" s="33">
        <v>1.53</v>
      </c>
      <c r="O680" s="33">
        <v>2.5499999999999998</v>
      </c>
      <c r="Q680" s="12">
        <f t="shared" si="65"/>
        <v>45179.708333333336</v>
      </c>
      <c r="R680" s="13">
        <f t="shared" ca="1" si="66"/>
        <v>1694365200.0000002</v>
      </c>
    </row>
    <row r="681" spans="2:18" x14ac:dyDescent="0.25">
      <c r="B681" s="34" t="s">
        <v>109</v>
      </c>
      <c r="C681" s="35" t="s">
        <v>106</v>
      </c>
      <c r="D681" s="35">
        <v>10</v>
      </c>
      <c r="E681" s="35">
        <v>1.05</v>
      </c>
      <c r="F681" t="s">
        <v>185</v>
      </c>
      <c r="G681" s="12">
        <f t="shared" si="61"/>
        <v>45178.958333333336</v>
      </c>
      <c r="H681" s="13">
        <f t="shared" ca="1" si="62"/>
        <v>1694300400.0000002</v>
      </c>
      <c r="I681">
        <f t="shared" si="63"/>
        <v>0.85238095238095235</v>
      </c>
      <c r="J681">
        <f t="shared" si="64"/>
        <v>0.93719047619047613</v>
      </c>
      <c r="L681" s="34" t="s">
        <v>7</v>
      </c>
      <c r="M681" s="35" t="s">
        <v>6</v>
      </c>
      <c r="N681" s="35">
        <v>1.53</v>
      </c>
      <c r="O681" s="35">
        <v>2.5499999999999998</v>
      </c>
      <c r="Q681" s="12">
        <f t="shared" si="65"/>
        <v>45179.708333333336</v>
      </c>
      <c r="R681" s="13">
        <f t="shared" ca="1" si="66"/>
        <v>1694365200.0000002</v>
      </c>
    </row>
    <row r="682" spans="2:18" x14ac:dyDescent="0.25">
      <c r="B682" s="32" t="s">
        <v>109</v>
      </c>
      <c r="C682" s="33" t="s">
        <v>106</v>
      </c>
      <c r="D682" s="33">
        <v>12</v>
      </c>
      <c r="E682" s="33">
        <v>1.05</v>
      </c>
      <c r="F682" t="s">
        <v>185</v>
      </c>
      <c r="G682" s="12">
        <f t="shared" si="61"/>
        <v>45178.958333333336</v>
      </c>
      <c r="H682" s="13">
        <f t="shared" ca="1" si="62"/>
        <v>1694300400.0000002</v>
      </c>
      <c r="I682">
        <f t="shared" si="63"/>
        <v>0.86904761904761896</v>
      </c>
      <c r="J682">
        <f t="shared" si="64"/>
        <v>0.94552380952380943</v>
      </c>
      <c r="L682" s="34" t="s">
        <v>7</v>
      </c>
      <c r="M682" s="35" t="s">
        <v>6</v>
      </c>
      <c r="N682" s="35">
        <v>1.56</v>
      </c>
      <c r="O682" s="35">
        <v>2.5499999999999998</v>
      </c>
      <c r="Q682" s="12">
        <f t="shared" si="65"/>
        <v>45179.708333333336</v>
      </c>
      <c r="R682" s="13">
        <f t="shared" ca="1" si="66"/>
        <v>1694365200.0000002</v>
      </c>
    </row>
    <row r="683" spans="2:18" x14ac:dyDescent="0.25">
      <c r="B683" s="34" t="s">
        <v>109</v>
      </c>
      <c r="C683" s="35" t="s">
        <v>106</v>
      </c>
      <c r="D683" s="35">
        <v>10.5</v>
      </c>
      <c r="E683" s="35">
        <v>1.06</v>
      </c>
      <c r="F683" t="s">
        <v>185</v>
      </c>
      <c r="G683" s="12">
        <f t="shared" si="61"/>
        <v>45178.958333333336</v>
      </c>
      <c r="H683" s="13">
        <f t="shared" ca="1" si="62"/>
        <v>1694300400.0000002</v>
      </c>
      <c r="I683">
        <f t="shared" si="63"/>
        <v>0.84815813117699901</v>
      </c>
      <c r="J683">
        <f t="shared" si="64"/>
        <v>0.93507906558849951</v>
      </c>
      <c r="L683" s="34" t="s">
        <v>7</v>
      </c>
      <c r="M683" s="35" t="s">
        <v>6</v>
      </c>
      <c r="N683" s="35">
        <v>1.53</v>
      </c>
      <c r="O683" s="35">
        <v>2.58</v>
      </c>
      <c r="Q683" s="12">
        <f t="shared" si="65"/>
        <v>45179.708333333336</v>
      </c>
      <c r="R683" s="13">
        <f t="shared" ca="1" si="66"/>
        <v>1694365200.0000002</v>
      </c>
    </row>
    <row r="684" spans="2:18" x14ac:dyDescent="0.25">
      <c r="B684" s="32" t="s">
        <v>109</v>
      </c>
      <c r="C684" s="33" t="s">
        <v>106</v>
      </c>
      <c r="D684" s="33">
        <v>10</v>
      </c>
      <c r="E684" s="33">
        <v>1.05</v>
      </c>
      <c r="F684" t="s">
        <v>185</v>
      </c>
      <c r="G684" s="12">
        <f t="shared" si="61"/>
        <v>45178.958333333336</v>
      </c>
      <c r="H684" s="13">
        <f t="shared" ca="1" si="62"/>
        <v>1694300400.0000002</v>
      </c>
      <c r="I684">
        <f t="shared" si="63"/>
        <v>0.85238095238095235</v>
      </c>
      <c r="J684">
        <f t="shared" si="64"/>
        <v>0.93719047619047613</v>
      </c>
      <c r="L684" s="32" t="s">
        <v>7</v>
      </c>
      <c r="M684" s="33" t="s">
        <v>6</v>
      </c>
      <c r="N684" s="33">
        <v>1.52</v>
      </c>
      <c r="O684" s="33">
        <v>2.6</v>
      </c>
      <c r="Q684" s="12">
        <f t="shared" si="65"/>
        <v>45179.708333333336</v>
      </c>
      <c r="R684" s="13">
        <f t="shared" ca="1" si="66"/>
        <v>1694365200.0000002</v>
      </c>
    </row>
    <row r="685" spans="2:18" x14ac:dyDescent="0.25">
      <c r="B685" s="34" t="s">
        <v>109</v>
      </c>
      <c r="C685" s="35" t="s">
        <v>106</v>
      </c>
      <c r="D685" s="35">
        <v>9.5</v>
      </c>
      <c r="E685" s="35">
        <v>1.06</v>
      </c>
      <c r="F685" t="s">
        <v>185</v>
      </c>
      <c r="G685" s="12">
        <f t="shared" si="61"/>
        <v>45178.958333333336</v>
      </c>
      <c r="H685" s="13">
        <f t="shared" ca="1" si="62"/>
        <v>1694300400.0000002</v>
      </c>
      <c r="I685">
        <f t="shared" si="63"/>
        <v>0.8381330685203574</v>
      </c>
      <c r="J685">
        <f t="shared" si="64"/>
        <v>0.93006653426017871</v>
      </c>
      <c r="L685" s="34" t="s">
        <v>7</v>
      </c>
      <c r="M685" s="35" t="s">
        <v>6</v>
      </c>
      <c r="N685" s="35">
        <v>1.53</v>
      </c>
      <c r="O685" s="35">
        <v>2.6</v>
      </c>
      <c r="Q685" s="12">
        <f t="shared" si="65"/>
        <v>45179.708333333336</v>
      </c>
      <c r="R685" s="13">
        <f t="shared" ca="1" si="66"/>
        <v>1694365200.0000002</v>
      </c>
    </row>
    <row r="686" spans="2:18" x14ac:dyDescent="0.25">
      <c r="B686" s="32" t="s">
        <v>109</v>
      </c>
      <c r="C686" s="33" t="s">
        <v>106</v>
      </c>
      <c r="D686" s="33">
        <v>10.3</v>
      </c>
      <c r="E686" s="33">
        <v>1.06</v>
      </c>
      <c r="F686" t="s">
        <v>185</v>
      </c>
      <c r="G686" s="12">
        <f t="shared" si="61"/>
        <v>45178.958333333336</v>
      </c>
      <c r="H686" s="13">
        <f t="shared" ca="1" si="62"/>
        <v>1694300400.0000002</v>
      </c>
      <c r="I686">
        <f t="shared" si="63"/>
        <v>0.84630884777431759</v>
      </c>
      <c r="J686">
        <f t="shared" si="64"/>
        <v>0.93415442388715886</v>
      </c>
      <c r="L686" s="32" t="s">
        <v>7</v>
      </c>
      <c r="M686" s="33" t="s">
        <v>6</v>
      </c>
      <c r="N686" s="33">
        <v>1.54</v>
      </c>
      <c r="O686" s="33">
        <v>2.6</v>
      </c>
      <c r="Q686" s="12">
        <f t="shared" si="65"/>
        <v>45179.708333333336</v>
      </c>
      <c r="R686" s="13">
        <f t="shared" ca="1" si="66"/>
        <v>1694365200.0000002</v>
      </c>
    </row>
    <row r="687" spans="2:18" x14ac:dyDescent="0.25">
      <c r="B687" s="34" t="s">
        <v>109</v>
      </c>
      <c r="C687" s="35" t="s">
        <v>106</v>
      </c>
      <c r="D687" s="35">
        <v>9.6999999999999993</v>
      </c>
      <c r="E687" s="35">
        <v>1.07</v>
      </c>
      <c r="F687" t="s">
        <v>185</v>
      </c>
      <c r="G687" s="12">
        <f t="shared" si="61"/>
        <v>45178.958333333336</v>
      </c>
      <c r="H687" s="13">
        <f t="shared" ca="1" si="62"/>
        <v>1694300400.0000002</v>
      </c>
      <c r="I687">
        <f t="shared" si="63"/>
        <v>0.83148665574718184</v>
      </c>
      <c r="J687">
        <f t="shared" si="64"/>
        <v>0.92674332787359093</v>
      </c>
      <c r="L687" s="32" t="s">
        <v>7</v>
      </c>
      <c r="M687" s="33" t="s">
        <v>6</v>
      </c>
      <c r="N687" s="33">
        <v>1.55</v>
      </c>
      <c r="O687" s="33">
        <v>2.6</v>
      </c>
      <c r="Q687" s="12">
        <f t="shared" si="65"/>
        <v>45179.708333333336</v>
      </c>
      <c r="R687" s="13">
        <f t="shared" ca="1" si="66"/>
        <v>1694365200.0000002</v>
      </c>
    </row>
    <row r="688" spans="2:18" x14ac:dyDescent="0.25">
      <c r="B688" s="32" t="s">
        <v>109</v>
      </c>
      <c r="C688" s="33" t="s">
        <v>106</v>
      </c>
      <c r="D688" s="33">
        <v>9.6999999999999993</v>
      </c>
      <c r="E688" s="33">
        <v>1.07</v>
      </c>
      <c r="F688" t="s">
        <v>185</v>
      </c>
      <c r="G688" s="12">
        <f t="shared" ref="G688:G751" si="67">DATEVALUE(MID(C688,1,10))+TIMEVALUE(MID(C688,12,8))</f>
        <v>45178.958333333336</v>
      </c>
      <c r="H688" s="13">
        <f t="shared" ref="H688:H751" ca="1" si="68">IF(F688&gt;TODAY(),86400*(G688-25569),100)</f>
        <v>1694300400.0000002</v>
      </c>
      <c r="I688">
        <f t="shared" ref="I688:I751" si="69">ABS(1/D688-1/E688)</f>
        <v>0.83148665574718184</v>
      </c>
      <c r="J688">
        <f t="shared" ref="J688:J751" si="70">0.511+I688/2</f>
        <v>0.92674332787359093</v>
      </c>
      <c r="L688" s="32" t="s">
        <v>7</v>
      </c>
      <c r="M688" s="33" t="s">
        <v>6</v>
      </c>
      <c r="N688" s="33">
        <v>1.56</v>
      </c>
      <c r="O688" s="33">
        <v>2.6</v>
      </c>
      <c r="Q688" s="12">
        <f t="shared" si="65"/>
        <v>45179.708333333336</v>
      </c>
      <c r="R688" s="13">
        <f t="shared" ca="1" si="66"/>
        <v>1694365200.0000002</v>
      </c>
    </row>
    <row r="689" spans="2:18" x14ac:dyDescent="0.25">
      <c r="B689" s="34" t="s">
        <v>109</v>
      </c>
      <c r="C689" s="35" t="s">
        <v>106</v>
      </c>
      <c r="D689" s="35">
        <v>11</v>
      </c>
      <c r="E689" s="35">
        <v>1.05</v>
      </c>
      <c r="F689" t="s">
        <v>185</v>
      </c>
      <c r="G689" s="12">
        <f t="shared" si="67"/>
        <v>45178.958333333336</v>
      </c>
      <c r="H689" s="13">
        <f t="shared" ca="1" si="68"/>
        <v>1694300400.0000002</v>
      </c>
      <c r="I689">
        <f t="shared" si="69"/>
        <v>0.86147186147186139</v>
      </c>
      <c r="J689">
        <f t="shared" si="70"/>
        <v>0.94173593073593076</v>
      </c>
      <c r="L689" s="34" t="s">
        <v>7</v>
      </c>
      <c r="M689" s="35" t="s">
        <v>6</v>
      </c>
      <c r="N689" s="35">
        <v>1.56</v>
      </c>
      <c r="O689" s="35">
        <v>2.6</v>
      </c>
      <c r="Q689" s="12">
        <f t="shared" si="65"/>
        <v>45179.708333333336</v>
      </c>
      <c r="R689" s="13">
        <f t="shared" ca="1" si="66"/>
        <v>1694365200.0000002</v>
      </c>
    </row>
    <row r="690" spans="2:18" x14ac:dyDescent="0.25">
      <c r="B690" s="32" t="s">
        <v>109</v>
      </c>
      <c r="C690" s="33" t="s">
        <v>106</v>
      </c>
      <c r="D690" s="33">
        <v>11</v>
      </c>
      <c r="E690" s="33">
        <v>1.05</v>
      </c>
      <c r="F690" t="s">
        <v>185</v>
      </c>
      <c r="G690" s="12">
        <f t="shared" si="67"/>
        <v>45178.958333333336</v>
      </c>
      <c r="H690" s="13">
        <f t="shared" ca="1" si="68"/>
        <v>1694300400.0000002</v>
      </c>
      <c r="I690">
        <f t="shared" si="69"/>
        <v>0.86147186147186139</v>
      </c>
      <c r="J690">
        <f t="shared" si="70"/>
        <v>0.94173593073593076</v>
      </c>
      <c r="L690" s="32" t="s">
        <v>7</v>
      </c>
      <c r="M690" s="33" t="s">
        <v>6</v>
      </c>
      <c r="N690" s="33">
        <v>1.48</v>
      </c>
      <c r="O690" s="33">
        <v>2.76</v>
      </c>
      <c r="Q690" s="12">
        <f t="shared" si="65"/>
        <v>45179.708333333336</v>
      </c>
      <c r="R690" s="13">
        <f t="shared" ca="1" si="66"/>
        <v>1694365200.0000002</v>
      </c>
    </row>
    <row r="691" spans="2:18" x14ac:dyDescent="0.25">
      <c r="B691" s="34" t="s">
        <v>109</v>
      </c>
      <c r="C691" s="35" t="s">
        <v>106</v>
      </c>
      <c r="D691" s="35">
        <v>12</v>
      </c>
      <c r="E691" s="35">
        <v>1.04</v>
      </c>
      <c r="F691" t="s">
        <v>185</v>
      </c>
      <c r="G691" s="12">
        <f t="shared" si="67"/>
        <v>45178.958333333336</v>
      </c>
      <c r="H691" s="13">
        <f t="shared" ca="1" si="68"/>
        <v>1694300400.0000002</v>
      </c>
      <c r="I691">
        <f t="shared" si="69"/>
        <v>0.87820512820512808</v>
      </c>
      <c r="J691">
        <f t="shared" si="70"/>
        <v>0.950102564102564</v>
      </c>
      <c r="L691" s="32" t="s">
        <v>10</v>
      </c>
      <c r="M691" s="33" t="s">
        <v>6</v>
      </c>
      <c r="N691" s="33">
        <v>1.43</v>
      </c>
      <c r="O691" s="33">
        <v>2.9</v>
      </c>
      <c r="Q691" s="12">
        <f t="shared" si="65"/>
        <v>45179.708333333336</v>
      </c>
      <c r="R691" s="13">
        <f t="shared" ca="1" si="66"/>
        <v>1694365200.0000002</v>
      </c>
    </row>
    <row r="692" spans="2:18" x14ac:dyDescent="0.25">
      <c r="B692" s="32" t="s">
        <v>109</v>
      </c>
      <c r="C692" s="33" t="s">
        <v>106</v>
      </c>
      <c r="D692" s="33">
        <v>10.5</v>
      </c>
      <c r="E692" s="33">
        <v>1.04</v>
      </c>
      <c r="F692" t="s">
        <v>185</v>
      </c>
      <c r="G692" s="12">
        <f t="shared" si="67"/>
        <v>45178.958333333336</v>
      </c>
      <c r="H692" s="13">
        <f t="shared" ca="1" si="68"/>
        <v>1694300400.0000002</v>
      </c>
      <c r="I692">
        <f t="shared" si="69"/>
        <v>0.86630036630036622</v>
      </c>
      <c r="J692">
        <f t="shared" si="70"/>
        <v>0.94415018315018306</v>
      </c>
      <c r="L692" s="34" t="s">
        <v>10</v>
      </c>
      <c r="M692" s="35" t="s">
        <v>6</v>
      </c>
      <c r="N692" s="35">
        <v>1.43</v>
      </c>
      <c r="O692" s="35">
        <v>2.92</v>
      </c>
      <c r="Q692" s="12">
        <f t="shared" si="65"/>
        <v>45179.708333333336</v>
      </c>
      <c r="R692" s="13">
        <f t="shared" ca="1" si="66"/>
        <v>1694365200.0000002</v>
      </c>
    </row>
    <row r="693" spans="2:18" x14ac:dyDescent="0.25">
      <c r="B693" s="34" t="s">
        <v>109</v>
      </c>
      <c r="C693" s="35" t="s">
        <v>106</v>
      </c>
      <c r="D693" s="35">
        <v>12.6</v>
      </c>
      <c r="E693" s="35">
        <v>1.04</v>
      </c>
      <c r="F693" t="s">
        <v>185</v>
      </c>
      <c r="G693" s="12">
        <f t="shared" si="67"/>
        <v>45178.958333333336</v>
      </c>
      <c r="H693" s="13">
        <f t="shared" ca="1" si="68"/>
        <v>1694300400.0000002</v>
      </c>
      <c r="I693">
        <f t="shared" si="69"/>
        <v>0.88217338217338215</v>
      </c>
      <c r="J693">
        <f t="shared" si="70"/>
        <v>0.95208669108669108</v>
      </c>
      <c r="L693" s="32" t="s">
        <v>10</v>
      </c>
      <c r="M693" s="33" t="s">
        <v>6</v>
      </c>
      <c r="N693" s="33">
        <v>1.43</v>
      </c>
      <c r="O693" s="33">
        <v>2.92</v>
      </c>
      <c r="Q693" s="12">
        <f t="shared" si="65"/>
        <v>45179.708333333336</v>
      </c>
      <c r="R693" s="13">
        <f t="shared" ca="1" si="66"/>
        <v>1694365200.0000002</v>
      </c>
    </row>
    <row r="694" spans="2:18" x14ac:dyDescent="0.25">
      <c r="B694" s="32" t="s">
        <v>109</v>
      </c>
      <c r="C694" s="33" t="s">
        <v>106</v>
      </c>
      <c r="D694" s="33">
        <v>9.25</v>
      </c>
      <c r="E694" s="33">
        <v>1.06</v>
      </c>
      <c r="F694" t="s">
        <v>185</v>
      </c>
      <c r="G694" s="12">
        <f t="shared" si="67"/>
        <v>45178.958333333336</v>
      </c>
      <c r="H694" s="13">
        <f t="shared" ca="1" si="68"/>
        <v>1694300400.0000002</v>
      </c>
      <c r="I694">
        <f t="shared" si="69"/>
        <v>0.83528811830698613</v>
      </c>
      <c r="J694">
        <f t="shared" si="70"/>
        <v>0.92864405915349302</v>
      </c>
      <c r="L694" s="32" t="s">
        <v>10</v>
      </c>
      <c r="M694" s="33" t="s">
        <v>6</v>
      </c>
      <c r="N694" s="33">
        <v>1.41</v>
      </c>
      <c r="O694" s="33">
        <v>2.95</v>
      </c>
      <c r="Q694" s="12">
        <f t="shared" si="65"/>
        <v>45179.708333333336</v>
      </c>
      <c r="R694" s="13">
        <f t="shared" ca="1" si="66"/>
        <v>1694365200.0000002</v>
      </c>
    </row>
    <row r="695" spans="2:18" x14ac:dyDescent="0.25">
      <c r="B695" s="34" t="s">
        <v>110</v>
      </c>
      <c r="C695" s="35" t="s">
        <v>106</v>
      </c>
      <c r="D695" s="35">
        <v>1.27</v>
      </c>
      <c r="E695" s="35">
        <v>3.85</v>
      </c>
      <c r="F695" t="s">
        <v>185</v>
      </c>
      <c r="G695" s="12">
        <f t="shared" si="67"/>
        <v>45178.958333333336</v>
      </c>
      <c r="H695" s="13">
        <f t="shared" ca="1" si="68"/>
        <v>1694300400.0000002</v>
      </c>
      <c r="I695">
        <f t="shared" si="69"/>
        <v>0.52766131506288982</v>
      </c>
      <c r="J695">
        <f t="shared" si="70"/>
        <v>0.77483065753144498</v>
      </c>
      <c r="L695" s="32" t="s">
        <v>10</v>
      </c>
      <c r="M695" s="33" t="s">
        <v>6</v>
      </c>
      <c r="N695" s="33">
        <v>1.42</v>
      </c>
      <c r="O695" s="33">
        <v>2.98</v>
      </c>
      <c r="Q695" s="12">
        <f t="shared" si="65"/>
        <v>45179.708333333336</v>
      </c>
      <c r="R695" s="13">
        <f t="shared" ca="1" si="66"/>
        <v>1694365200.0000002</v>
      </c>
    </row>
    <row r="696" spans="2:18" x14ac:dyDescent="0.25">
      <c r="B696" s="32" t="s">
        <v>110</v>
      </c>
      <c r="C696" s="33" t="s">
        <v>106</v>
      </c>
      <c r="D696" s="33">
        <v>1.26</v>
      </c>
      <c r="E696" s="33">
        <v>4.0999999999999996</v>
      </c>
      <c r="F696" t="s">
        <v>185</v>
      </c>
      <c r="G696" s="12">
        <f t="shared" si="67"/>
        <v>45178.958333333336</v>
      </c>
      <c r="H696" s="13">
        <f t="shared" ca="1" si="68"/>
        <v>1694300400.0000002</v>
      </c>
      <c r="I696">
        <f t="shared" si="69"/>
        <v>0.54974835462640337</v>
      </c>
      <c r="J696">
        <f t="shared" si="70"/>
        <v>0.78587417731320164</v>
      </c>
      <c r="L696" s="34" t="s">
        <v>10</v>
      </c>
      <c r="M696" s="35" t="s">
        <v>6</v>
      </c>
      <c r="N696" s="35">
        <v>1.4</v>
      </c>
      <c r="O696" s="35">
        <v>3</v>
      </c>
      <c r="Q696" s="12">
        <f t="shared" si="65"/>
        <v>45179.708333333336</v>
      </c>
      <c r="R696" s="13">
        <f t="shared" ca="1" si="66"/>
        <v>1694365200.0000002</v>
      </c>
    </row>
    <row r="697" spans="2:18" x14ac:dyDescent="0.25">
      <c r="B697" s="34" t="s">
        <v>110</v>
      </c>
      <c r="C697" s="35" t="s">
        <v>106</v>
      </c>
      <c r="D697" s="35">
        <v>1.27</v>
      </c>
      <c r="E697" s="35">
        <v>3.9</v>
      </c>
      <c r="F697" t="s">
        <v>185</v>
      </c>
      <c r="G697" s="12">
        <f t="shared" si="67"/>
        <v>45178.958333333336</v>
      </c>
      <c r="H697" s="13">
        <f t="shared" ca="1" si="68"/>
        <v>1694300400.0000002</v>
      </c>
      <c r="I697">
        <f t="shared" si="69"/>
        <v>0.53099131839289315</v>
      </c>
      <c r="J697">
        <f t="shared" si="70"/>
        <v>0.77649565919644659</v>
      </c>
      <c r="L697" s="32" t="s">
        <v>10</v>
      </c>
      <c r="M697" s="33" t="s">
        <v>6</v>
      </c>
      <c r="N697" s="33">
        <v>1.4</v>
      </c>
      <c r="O697" s="33">
        <v>3</v>
      </c>
      <c r="Q697" s="12">
        <f t="shared" si="65"/>
        <v>45179.708333333336</v>
      </c>
      <c r="R697" s="13">
        <f t="shared" ca="1" si="66"/>
        <v>1694365200.0000002</v>
      </c>
    </row>
    <row r="698" spans="2:18" x14ac:dyDescent="0.25">
      <c r="B698" s="32" t="s">
        <v>110</v>
      </c>
      <c r="C698" s="33" t="s">
        <v>106</v>
      </c>
      <c r="D698" s="33">
        <v>1.27</v>
      </c>
      <c r="E698" s="33">
        <v>3.95</v>
      </c>
      <c r="F698" t="s">
        <v>185</v>
      </c>
      <c r="G698" s="12">
        <f t="shared" si="67"/>
        <v>45178.958333333336</v>
      </c>
      <c r="H698" s="13">
        <f t="shared" ca="1" si="68"/>
        <v>1694300400.0000002</v>
      </c>
      <c r="I698">
        <f t="shared" si="69"/>
        <v>0.53423701784112421</v>
      </c>
      <c r="J698">
        <f t="shared" si="70"/>
        <v>0.77811850892056211</v>
      </c>
      <c r="L698" s="34" t="s">
        <v>10</v>
      </c>
      <c r="M698" s="35" t="s">
        <v>6</v>
      </c>
      <c r="N698" s="35">
        <v>1.4</v>
      </c>
      <c r="O698" s="35">
        <v>3</v>
      </c>
      <c r="Q698" s="12">
        <f t="shared" si="65"/>
        <v>45179.708333333336</v>
      </c>
      <c r="R698" s="13">
        <f t="shared" ca="1" si="66"/>
        <v>1694365200.0000002</v>
      </c>
    </row>
    <row r="699" spans="2:18" x14ac:dyDescent="0.25">
      <c r="B699" s="34" t="s">
        <v>110</v>
      </c>
      <c r="C699" s="35" t="s">
        <v>106</v>
      </c>
      <c r="D699" s="35">
        <v>1.26</v>
      </c>
      <c r="E699" s="35">
        <v>4.0999999999999996</v>
      </c>
      <c r="F699" t="s">
        <v>185</v>
      </c>
      <c r="G699" s="12">
        <f t="shared" si="67"/>
        <v>45178.958333333336</v>
      </c>
      <c r="H699" s="13">
        <f t="shared" ca="1" si="68"/>
        <v>1694300400.0000002</v>
      </c>
      <c r="I699">
        <f t="shared" si="69"/>
        <v>0.54974835462640337</v>
      </c>
      <c r="J699">
        <f t="shared" si="70"/>
        <v>0.78587417731320164</v>
      </c>
      <c r="L699" s="34" t="s">
        <v>10</v>
      </c>
      <c r="M699" s="35" t="s">
        <v>6</v>
      </c>
      <c r="N699" s="35">
        <v>1.4</v>
      </c>
      <c r="O699" s="35">
        <v>3</v>
      </c>
      <c r="Q699" s="12">
        <f t="shared" si="65"/>
        <v>45179.708333333336</v>
      </c>
      <c r="R699" s="13">
        <f t="shared" ca="1" si="66"/>
        <v>1694365200.0000002</v>
      </c>
    </row>
    <row r="700" spans="2:18" x14ac:dyDescent="0.25">
      <c r="B700" s="32" t="s">
        <v>110</v>
      </c>
      <c r="C700" s="33" t="s">
        <v>106</v>
      </c>
      <c r="D700" s="33">
        <v>1.24</v>
      </c>
      <c r="E700" s="33">
        <v>4.0999999999999996</v>
      </c>
      <c r="F700" t="s">
        <v>185</v>
      </c>
      <c r="G700" s="12">
        <f t="shared" si="67"/>
        <v>45178.958333333336</v>
      </c>
      <c r="H700" s="13">
        <f t="shared" ca="1" si="68"/>
        <v>1694300400.0000002</v>
      </c>
      <c r="I700">
        <f t="shared" si="69"/>
        <v>0.56254917387883563</v>
      </c>
      <c r="J700">
        <f t="shared" si="70"/>
        <v>0.79227458693941788</v>
      </c>
      <c r="L700" s="34" t="s">
        <v>10</v>
      </c>
      <c r="M700" s="35" t="s">
        <v>6</v>
      </c>
      <c r="N700" s="35">
        <v>1.42</v>
      </c>
      <c r="O700" s="35">
        <v>3</v>
      </c>
      <c r="Q700" s="12">
        <f t="shared" si="65"/>
        <v>45179.708333333336</v>
      </c>
      <c r="R700" s="13">
        <f t="shared" ca="1" si="66"/>
        <v>1694365200.0000002</v>
      </c>
    </row>
    <row r="701" spans="2:18" x14ac:dyDescent="0.25">
      <c r="B701" s="34" t="s">
        <v>110</v>
      </c>
      <c r="C701" s="35" t="s">
        <v>106</v>
      </c>
      <c r="D701" s="35">
        <v>1.24</v>
      </c>
      <c r="E701" s="35">
        <v>4.0999999999999996</v>
      </c>
      <c r="F701" t="s">
        <v>185</v>
      </c>
      <c r="G701" s="12">
        <f t="shared" si="67"/>
        <v>45178.958333333336</v>
      </c>
      <c r="H701" s="13">
        <f t="shared" ca="1" si="68"/>
        <v>1694300400.0000002</v>
      </c>
      <c r="I701">
        <f t="shared" si="69"/>
        <v>0.56254917387883563</v>
      </c>
      <c r="J701">
        <f t="shared" si="70"/>
        <v>0.79227458693941788</v>
      </c>
      <c r="L701" s="32" t="s">
        <v>10</v>
      </c>
      <c r="M701" s="33" t="s">
        <v>6</v>
      </c>
      <c r="N701" s="33">
        <v>1.42</v>
      </c>
      <c r="O701" s="33">
        <v>3</v>
      </c>
      <c r="Q701" s="12">
        <f t="shared" si="65"/>
        <v>45179.708333333336</v>
      </c>
      <c r="R701" s="13">
        <f t="shared" ca="1" si="66"/>
        <v>1694365200.0000002</v>
      </c>
    </row>
    <row r="702" spans="2:18" x14ac:dyDescent="0.25">
      <c r="B702" s="32" t="s">
        <v>110</v>
      </c>
      <c r="C702" s="33" t="s">
        <v>106</v>
      </c>
      <c r="D702" s="33">
        <v>1.29</v>
      </c>
      <c r="E702" s="33">
        <v>3.75</v>
      </c>
      <c r="F702" t="s">
        <v>185</v>
      </c>
      <c r="G702" s="12">
        <f t="shared" si="67"/>
        <v>45178.958333333336</v>
      </c>
      <c r="H702" s="13">
        <f t="shared" ca="1" si="68"/>
        <v>1694300400.0000002</v>
      </c>
      <c r="I702">
        <f t="shared" si="69"/>
        <v>0.50852713178294562</v>
      </c>
      <c r="J702">
        <f t="shared" si="70"/>
        <v>0.76526356589147282</v>
      </c>
      <c r="L702" s="34" t="s">
        <v>10</v>
      </c>
      <c r="M702" s="35" t="s">
        <v>6</v>
      </c>
      <c r="N702" s="35">
        <v>1.42</v>
      </c>
      <c r="O702" s="35">
        <v>3</v>
      </c>
      <c r="Q702" s="12">
        <f t="shared" si="65"/>
        <v>45179.708333333336</v>
      </c>
      <c r="R702" s="13">
        <f t="shared" ca="1" si="66"/>
        <v>1694365200.0000002</v>
      </c>
    </row>
    <row r="703" spans="2:18" x14ac:dyDescent="0.25">
      <c r="B703" s="34" t="s">
        <v>110</v>
      </c>
      <c r="C703" s="35" t="s">
        <v>106</v>
      </c>
      <c r="D703" s="35">
        <v>1.27</v>
      </c>
      <c r="E703" s="35">
        <v>3.9</v>
      </c>
      <c r="F703" t="s">
        <v>185</v>
      </c>
      <c r="G703" s="12">
        <f t="shared" si="67"/>
        <v>45178.958333333336</v>
      </c>
      <c r="H703" s="13">
        <f t="shared" ca="1" si="68"/>
        <v>1694300400.0000002</v>
      </c>
      <c r="I703">
        <f t="shared" si="69"/>
        <v>0.53099131839289315</v>
      </c>
      <c r="J703">
        <f t="shared" si="70"/>
        <v>0.77649565919644659</v>
      </c>
      <c r="L703" s="32" t="s">
        <v>10</v>
      </c>
      <c r="M703" s="33" t="s">
        <v>6</v>
      </c>
      <c r="N703" s="33">
        <v>1.42</v>
      </c>
      <c r="O703" s="33">
        <v>3</v>
      </c>
      <c r="Q703" s="12">
        <f t="shared" si="65"/>
        <v>45179.708333333336</v>
      </c>
      <c r="R703" s="13">
        <f t="shared" ca="1" si="66"/>
        <v>1694365200.0000002</v>
      </c>
    </row>
    <row r="704" spans="2:18" x14ac:dyDescent="0.25">
      <c r="B704" s="32" t="s">
        <v>110</v>
      </c>
      <c r="C704" s="33" t="s">
        <v>106</v>
      </c>
      <c r="D704" s="33">
        <v>1.26</v>
      </c>
      <c r="E704" s="33">
        <v>3.9</v>
      </c>
      <c r="F704" t="s">
        <v>185</v>
      </c>
      <c r="G704" s="12">
        <f t="shared" si="67"/>
        <v>45178.958333333336</v>
      </c>
      <c r="H704" s="13">
        <f t="shared" ca="1" si="68"/>
        <v>1694300400.0000002</v>
      </c>
      <c r="I704">
        <f t="shared" si="69"/>
        <v>0.53724053724053711</v>
      </c>
      <c r="J704">
        <f t="shared" si="70"/>
        <v>0.77962026862026856</v>
      </c>
      <c r="L704" s="34" t="s">
        <v>10</v>
      </c>
      <c r="M704" s="35" t="s">
        <v>6</v>
      </c>
      <c r="N704" s="35">
        <v>1.39</v>
      </c>
      <c r="O704" s="35">
        <v>3.05</v>
      </c>
      <c r="Q704" s="12">
        <f t="shared" si="65"/>
        <v>45179.708333333336</v>
      </c>
      <c r="R704" s="13">
        <f t="shared" ca="1" si="66"/>
        <v>1694365200.0000002</v>
      </c>
    </row>
    <row r="705" spans="2:18" x14ac:dyDescent="0.25">
      <c r="B705" s="34" t="s">
        <v>110</v>
      </c>
      <c r="C705" s="35" t="s">
        <v>106</v>
      </c>
      <c r="D705" s="35">
        <v>1.26</v>
      </c>
      <c r="E705" s="35">
        <v>3.95</v>
      </c>
      <c r="F705" t="s">
        <v>185</v>
      </c>
      <c r="G705" s="12">
        <f t="shared" si="67"/>
        <v>45178.958333333336</v>
      </c>
      <c r="H705" s="13">
        <f t="shared" ca="1" si="68"/>
        <v>1694300400.0000002</v>
      </c>
      <c r="I705">
        <f t="shared" si="69"/>
        <v>0.54048623668876838</v>
      </c>
      <c r="J705">
        <f t="shared" si="70"/>
        <v>0.7812431183443842</v>
      </c>
      <c r="L705" s="32" t="s">
        <v>10</v>
      </c>
      <c r="M705" s="33" t="s">
        <v>6</v>
      </c>
      <c r="N705" s="33">
        <v>1.41</v>
      </c>
      <c r="O705" s="33">
        <v>3.05</v>
      </c>
      <c r="Q705" s="12">
        <f t="shared" si="65"/>
        <v>45179.708333333336</v>
      </c>
      <c r="R705" s="13">
        <f t="shared" ca="1" si="66"/>
        <v>1694365200.0000002</v>
      </c>
    </row>
    <row r="706" spans="2:18" x14ac:dyDescent="0.25">
      <c r="B706" s="32" t="s">
        <v>110</v>
      </c>
      <c r="C706" s="33" t="s">
        <v>106</v>
      </c>
      <c r="D706" s="33">
        <v>1.25</v>
      </c>
      <c r="E706" s="33">
        <v>4.0999999999999996</v>
      </c>
      <c r="F706" t="s">
        <v>185</v>
      </c>
      <c r="G706" s="12">
        <f t="shared" si="67"/>
        <v>45178.958333333336</v>
      </c>
      <c r="H706" s="13">
        <f t="shared" ca="1" si="68"/>
        <v>1694300400.0000002</v>
      </c>
      <c r="I706">
        <f t="shared" si="69"/>
        <v>0.55609756097560981</v>
      </c>
      <c r="J706">
        <f t="shared" si="70"/>
        <v>0.78904878048780491</v>
      </c>
      <c r="L706" s="34" t="s">
        <v>10</v>
      </c>
      <c r="M706" s="35" t="s">
        <v>6</v>
      </c>
      <c r="N706" s="35">
        <v>1.4</v>
      </c>
      <c r="O706" s="35">
        <v>3.1</v>
      </c>
      <c r="Q706" s="12">
        <f t="shared" si="65"/>
        <v>45179.708333333336</v>
      </c>
      <c r="R706" s="13">
        <f t="shared" ca="1" si="66"/>
        <v>1694365200.0000002</v>
      </c>
    </row>
    <row r="707" spans="2:18" x14ac:dyDescent="0.25">
      <c r="B707" s="34" t="s">
        <v>110</v>
      </c>
      <c r="C707" s="35" t="s">
        <v>106</v>
      </c>
      <c r="D707" s="35">
        <v>1.25</v>
      </c>
      <c r="E707" s="35">
        <v>4</v>
      </c>
      <c r="F707" t="s">
        <v>185</v>
      </c>
      <c r="G707" s="12">
        <f t="shared" si="67"/>
        <v>45178.958333333336</v>
      </c>
      <c r="H707" s="13">
        <f t="shared" ca="1" si="68"/>
        <v>1694300400.0000002</v>
      </c>
      <c r="I707">
        <f t="shared" si="69"/>
        <v>0.55000000000000004</v>
      </c>
      <c r="J707">
        <f t="shared" si="70"/>
        <v>0.78600000000000003</v>
      </c>
      <c r="L707" s="32" t="s">
        <v>8</v>
      </c>
      <c r="M707" s="33" t="s">
        <v>6</v>
      </c>
      <c r="N707" s="33">
        <v>1.21</v>
      </c>
      <c r="O707" s="33">
        <v>4.45</v>
      </c>
      <c r="Q707" s="12">
        <f t="shared" si="65"/>
        <v>45179.708333333336</v>
      </c>
      <c r="R707" s="13">
        <f t="shared" ca="1" si="66"/>
        <v>1694365200.0000002</v>
      </c>
    </row>
    <row r="708" spans="2:18" x14ac:dyDescent="0.25">
      <c r="B708" s="32" t="s">
        <v>110</v>
      </c>
      <c r="C708" s="33" t="s">
        <v>106</v>
      </c>
      <c r="D708" s="33">
        <v>1.26</v>
      </c>
      <c r="E708" s="33">
        <v>4</v>
      </c>
      <c r="F708" t="s">
        <v>185</v>
      </c>
      <c r="G708" s="12">
        <f t="shared" si="67"/>
        <v>45178.958333333336</v>
      </c>
      <c r="H708" s="13">
        <f t="shared" ca="1" si="68"/>
        <v>1694300400.0000002</v>
      </c>
      <c r="I708">
        <f t="shared" si="69"/>
        <v>0.54365079365079361</v>
      </c>
      <c r="J708">
        <f t="shared" si="70"/>
        <v>0.78282539682539687</v>
      </c>
      <c r="L708" s="34" t="s">
        <v>8</v>
      </c>
      <c r="M708" s="35" t="s">
        <v>6</v>
      </c>
      <c r="N708" s="35">
        <v>1.22</v>
      </c>
      <c r="O708" s="35">
        <v>4.5</v>
      </c>
      <c r="Q708" s="12">
        <f t="shared" si="65"/>
        <v>45179.708333333336</v>
      </c>
      <c r="R708" s="13">
        <f t="shared" ca="1" si="66"/>
        <v>1694365200.0000002</v>
      </c>
    </row>
    <row r="709" spans="2:18" x14ac:dyDescent="0.25">
      <c r="B709" s="34" t="s">
        <v>111</v>
      </c>
      <c r="C709" s="35" t="s">
        <v>112</v>
      </c>
      <c r="D709" s="35">
        <v>3.02</v>
      </c>
      <c r="E709" s="35">
        <v>1.4</v>
      </c>
      <c r="F709" t="s">
        <v>185</v>
      </c>
      <c r="G709" s="12">
        <f t="shared" si="67"/>
        <v>45178.978472222225</v>
      </c>
      <c r="H709" s="13">
        <f t="shared" ca="1" si="68"/>
        <v>1694302140.0000002</v>
      </c>
      <c r="I709">
        <f t="shared" si="69"/>
        <v>0.38315988647114474</v>
      </c>
      <c r="J709">
        <f t="shared" si="70"/>
        <v>0.70257994323557238</v>
      </c>
      <c r="L709" s="34" t="s">
        <v>8</v>
      </c>
      <c r="M709" s="35" t="s">
        <v>6</v>
      </c>
      <c r="N709" s="35">
        <v>1.21</v>
      </c>
      <c r="O709" s="35">
        <v>4.5999999999999996</v>
      </c>
      <c r="Q709" s="12">
        <f t="shared" ref="Q709:Q772" si="71">DATEVALUE(MID(M709,1,10))+TIMEVALUE(MID(M709,12,8))</f>
        <v>45179.708333333336</v>
      </c>
      <c r="R709" s="13">
        <f t="shared" ref="R709:R772" ca="1" si="72">IF(Q709&gt;TODAY(),86400*(Q709-25569),0)</f>
        <v>1694365200.0000002</v>
      </c>
    </row>
    <row r="710" spans="2:18" x14ac:dyDescent="0.25">
      <c r="B710" s="32" t="s">
        <v>111</v>
      </c>
      <c r="C710" s="33" t="s">
        <v>112</v>
      </c>
      <c r="D710" s="33">
        <v>2.95</v>
      </c>
      <c r="E710" s="33">
        <v>1.43</v>
      </c>
      <c r="F710" t="s">
        <v>185</v>
      </c>
      <c r="G710" s="12">
        <f t="shared" si="67"/>
        <v>45178.978472222225</v>
      </c>
      <c r="H710" s="13">
        <f t="shared" ca="1" si="68"/>
        <v>1694302140.0000002</v>
      </c>
      <c r="I710">
        <f t="shared" si="69"/>
        <v>0.36031764845324177</v>
      </c>
      <c r="J710">
        <f t="shared" si="70"/>
        <v>0.69115882422662089</v>
      </c>
      <c r="L710" s="32" t="s">
        <v>8</v>
      </c>
      <c r="M710" s="33" t="s">
        <v>6</v>
      </c>
      <c r="N710" s="33">
        <v>1.22</v>
      </c>
      <c r="O710" s="33">
        <v>4.5999999999999996</v>
      </c>
      <c r="Q710" s="12">
        <f t="shared" si="71"/>
        <v>45179.708333333336</v>
      </c>
      <c r="R710" s="13">
        <f t="shared" ca="1" si="72"/>
        <v>1694365200.0000002</v>
      </c>
    </row>
    <row r="711" spans="2:18" x14ac:dyDescent="0.25">
      <c r="B711" s="34" t="s">
        <v>111</v>
      </c>
      <c r="C711" s="35" t="s">
        <v>112</v>
      </c>
      <c r="D711" s="35">
        <v>3.05</v>
      </c>
      <c r="E711" s="35">
        <v>1.4</v>
      </c>
      <c r="F711" t="s">
        <v>185</v>
      </c>
      <c r="G711" s="12">
        <f t="shared" si="67"/>
        <v>45178.978472222225</v>
      </c>
      <c r="H711" s="13">
        <f t="shared" ca="1" si="68"/>
        <v>1694302140.0000002</v>
      </c>
      <c r="I711">
        <f t="shared" si="69"/>
        <v>0.38641686182669788</v>
      </c>
      <c r="J711">
        <f t="shared" si="70"/>
        <v>0.70420843091334895</v>
      </c>
      <c r="L711" s="34" t="s">
        <v>8</v>
      </c>
      <c r="M711" s="35" t="s">
        <v>6</v>
      </c>
      <c r="N711" s="35">
        <v>1.22</v>
      </c>
      <c r="O711" s="35">
        <v>4.5999999999999996</v>
      </c>
      <c r="Q711" s="12">
        <f t="shared" si="71"/>
        <v>45179.708333333336</v>
      </c>
      <c r="R711" s="13">
        <f t="shared" ca="1" si="72"/>
        <v>1694365200.0000002</v>
      </c>
    </row>
    <row r="712" spans="2:18" x14ac:dyDescent="0.25">
      <c r="B712" s="32" t="s">
        <v>111</v>
      </c>
      <c r="C712" s="33" t="s">
        <v>112</v>
      </c>
      <c r="D712" s="33">
        <v>2.8</v>
      </c>
      <c r="E712" s="33">
        <v>1.45</v>
      </c>
      <c r="F712" t="s">
        <v>185</v>
      </c>
      <c r="G712" s="12">
        <f t="shared" si="67"/>
        <v>45178.978472222225</v>
      </c>
      <c r="H712" s="13">
        <f t="shared" ca="1" si="68"/>
        <v>1694302140.0000002</v>
      </c>
      <c r="I712">
        <f t="shared" si="69"/>
        <v>0.332512315270936</v>
      </c>
      <c r="J712">
        <f t="shared" si="70"/>
        <v>0.67725615763546798</v>
      </c>
      <c r="L712" s="32" t="s">
        <v>8</v>
      </c>
      <c r="M712" s="33" t="s">
        <v>6</v>
      </c>
      <c r="N712" s="33">
        <v>1.2</v>
      </c>
      <c r="O712" s="33">
        <v>4.7</v>
      </c>
      <c r="Q712" s="12">
        <f t="shared" si="71"/>
        <v>45179.708333333336</v>
      </c>
      <c r="R712" s="13">
        <f t="shared" ca="1" si="72"/>
        <v>1694365200.0000002</v>
      </c>
    </row>
    <row r="713" spans="2:18" x14ac:dyDescent="0.25">
      <c r="B713" s="34" t="s">
        <v>111</v>
      </c>
      <c r="C713" s="35" t="s">
        <v>112</v>
      </c>
      <c r="D713" s="35">
        <v>3</v>
      </c>
      <c r="E713" s="35">
        <v>1.4</v>
      </c>
      <c r="F713" t="s">
        <v>185</v>
      </c>
      <c r="G713" s="12">
        <f t="shared" si="67"/>
        <v>45178.978472222225</v>
      </c>
      <c r="H713" s="13">
        <f t="shared" ca="1" si="68"/>
        <v>1694302140.0000002</v>
      </c>
      <c r="I713">
        <f t="shared" si="69"/>
        <v>0.38095238095238099</v>
      </c>
      <c r="J713">
        <f t="shared" si="70"/>
        <v>0.70147619047619048</v>
      </c>
      <c r="L713" s="32" t="s">
        <v>8</v>
      </c>
      <c r="M713" s="33" t="s">
        <v>6</v>
      </c>
      <c r="N713" s="33">
        <v>1.2</v>
      </c>
      <c r="O713" s="33">
        <v>4.7</v>
      </c>
      <c r="Q713" s="12">
        <f t="shared" si="71"/>
        <v>45179.708333333336</v>
      </c>
      <c r="R713" s="13">
        <f t="shared" ca="1" si="72"/>
        <v>1694365200.0000002</v>
      </c>
    </row>
    <row r="714" spans="2:18" x14ac:dyDescent="0.25">
      <c r="B714" s="32" t="s">
        <v>111</v>
      </c>
      <c r="C714" s="33" t="s">
        <v>112</v>
      </c>
      <c r="D714" s="33">
        <v>3.05</v>
      </c>
      <c r="E714" s="33">
        <v>1.41</v>
      </c>
      <c r="F714" t="s">
        <v>185</v>
      </c>
      <c r="G714" s="12">
        <f t="shared" si="67"/>
        <v>45178.978472222225</v>
      </c>
      <c r="H714" s="13">
        <f t="shared" ca="1" si="68"/>
        <v>1694302140.0000002</v>
      </c>
      <c r="I714">
        <f t="shared" si="69"/>
        <v>0.38135100569701197</v>
      </c>
      <c r="J714">
        <f t="shared" si="70"/>
        <v>0.70167550284850599</v>
      </c>
      <c r="L714" s="34" t="s">
        <v>8</v>
      </c>
      <c r="M714" s="35" t="s">
        <v>6</v>
      </c>
      <c r="N714" s="35">
        <v>1.2</v>
      </c>
      <c r="O714" s="35">
        <v>4.7</v>
      </c>
      <c r="Q714" s="12">
        <f t="shared" si="71"/>
        <v>45179.708333333336</v>
      </c>
      <c r="R714" s="13">
        <f t="shared" ca="1" si="72"/>
        <v>1694365200.0000002</v>
      </c>
    </row>
    <row r="715" spans="2:18" x14ac:dyDescent="0.25">
      <c r="B715" s="34" t="s">
        <v>111</v>
      </c>
      <c r="C715" s="35" t="s">
        <v>112</v>
      </c>
      <c r="D715" s="35">
        <v>3.05</v>
      </c>
      <c r="E715" s="35">
        <v>1.41</v>
      </c>
      <c r="F715" t="s">
        <v>185</v>
      </c>
      <c r="G715" s="12">
        <f t="shared" si="67"/>
        <v>45178.978472222225</v>
      </c>
      <c r="H715" s="13">
        <f t="shared" ca="1" si="68"/>
        <v>1694302140.0000002</v>
      </c>
      <c r="I715">
        <f t="shared" si="69"/>
        <v>0.38135100569701197</v>
      </c>
      <c r="J715">
        <f t="shared" si="70"/>
        <v>0.70167550284850599</v>
      </c>
      <c r="L715" s="32" t="s">
        <v>8</v>
      </c>
      <c r="M715" s="33" t="s">
        <v>6</v>
      </c>
      <c r="N715" s="33">
        <v>1.21</v>
      </c>
      <c r="O715" s="33">
        <v>4.7</v>
      </c>
      <c r="Q715" s="12">
        <f t="shared" si="71"/>
        <v>45179.708333333336</v>
      </c>
      <c r="R715" s="13">
        <f t="shared" ca="1" si="72"/>
        <v>1694365200.0000002</v>
      </c>
    </row>
    <row r="716" spans="2:18" x14ac:dyDescent="0.25">
      <c r="B716" s="32" t="s">
        <v>111</v>
      </c>
      <c r="C716" s="33" t="s">
        <v>112</v>
      </c>
      <c r="D716" s="33">
        <v>2.9</v>
      </c>
      <c r="E716" s="33">
        <v>1.42</v>
      </c>
      <c r="F716" t="s">
        <v>185</v>
      </c>
      <c r="G716" s="12">
        <f t="shared" si="67"/>
        <v>45178.978472222225</v>
      </c>
      <c r="H716" s="13">
        <f t="shared" ca="1" si="68"/>
        <v>1694302140.0000002</v>
      </c>
      <c r="I716">
        <f t="shared" si="69"/>
        <v>0.35939776590577954</v>
      </c>
      <c r="J716">
        <f t="shared" si="70"/>
        <v>0.69069888295288973</v>
      </c>
      <c r="L716" s="34" t="s">
        <v>8</v>
      </c>
      <c r="M716" s="35" t="s">
        <v>6</v>
      </c>
      <c r="N716" s="35">
        <v>1.2</v>
      </c>
      <c r="O716" s="35">
        <v>4.75</v>
      </c>
      <c r="Q716" s="12">
        <f t="shared" si="71"/>
        <v>45179.708333333336</v>
      </c>
      <c r="R716" s="13">
        <f t="shared" ca="1" si="72"/>
        <v>1694365200.0000002</v>
      </c>
    </row>
    <row r="717" spans="2:18" x14ac:dyDescent="0.25">
      <c r="B717" s="34" t="s">
        <v>111</v>
      </c>
      <c r="C717" s="35" t="s">
        <v>112</v>
      </c>
      <c r="D717" s="35">
        <v>2.9</v>
      </c>
      <c r="E717" s="35">
        <v>1.42</v>
      </c>
      <c r="F717" t="s">
        <v>185</v>
      </c>
      <c r="G717" s="12">
        <f t="shared" si="67"/>
        <v>45178.978472222225</v>
      </c>
      <c r="H717" s="13">
        <f t="shared" ca="1" si="68"/>
        <v>1694302140.0000002</v>
      </c>
      <c r="I717">
        <f t="shared" si="69"/>
        <v>0.35939776590577954</v>
      </c>
      <c r="J717">
        <f t="shared" si="70"/>
        <v>0.69069888295288973</v>
      </c>
      <c r="L717" s="34" t="s">
        <v>8</v>
      </c>
      <c r="M717" s="35" t="s">
        <v>6</v>
      </c>
      <c r="N717" s="35">
        <v>1.2</v>
      </c>
      <c r="O717" s="35">
        <v>4.75</v>
      </c>
      <c r="Q717" s="12">
        <f t="shared" si="71"/>
        <v>45179.708333333336</v>
      </c>
      <c r="R717" s="13">
        <f t="shared" ca="1" si="72"/>
        <v>1694365200.0000002</v>
      </c>
    </row>
    <row r="718" spans="2:18" x14ac:dyDescent="0.25">
      <c r="B718" s="32" t="s">
        <v>111</v>
      </c>
      <c r="C718" s="33" t="s">
        <v>112</v>
      </c>
      <c r="D718" s="33">
        <v>2.9</v>
      </c>
      <c r="E718" s="33">
        <v>1.45</v>
      </c>
      <c r="F718" t="s">
        <v>185</v>
      </c>
      <c r="G718" s="12">
        <f t="shared" si="67"/>
        <v>45178.978472222225</v>
      </c>
      <c r="H718" s="13">
        <f t="shared" ca="1" si="68"/>
        <v>1694302140.0000002</v>
      </c>
      <c r="I718">
        <f t="shared" si="69"/>
        <v>0.34482758620689657</v>
      </c>
      <c r="J718">
        <f t="shared" si="70"/>
        <v>0.6834137931034483</v>
      </c>
      <c r="L718" s="32" t="s">
        <v>8</v>
      </c>
      <c r="M718" s="33" t="s">
        <v>6</v>
      </c>
      <c r="N718" s="33">
        <v>1.2</v>
      </c>
      <c r="O718" s="33">
        <v>4.8</v>
      </c>
      <c r="Q718" s="12">
        <f t="shared" si="71"/>
        <v>45179.708333333336</v>
      </c>
      <c r="R718" s="13">
        <f t="shared" ca="1" si="72"/>
        <v>1694365200.0000002</v>
      </c>
    </row>
    <row r="719" spans="2:18" x14ac:dyDescent="0.25">
      <c r="B719" s="34" t="s">
        <v>111</v>
      </c>
      <c r="C719" s="35" t="s">
        <v>112</v>
      </c>
      <c r="D719" s="35">
        <v>2.9</v>
      </c>
      <c r="E719" s="35">
        <v>1.42</v>
      </c>
      <c r="F719" t="s">
        <v>185</v>
      </c>
      <c r="G719" s="12">
        <f t="shared" si="67"/>
        <v>45178.978472222225</v>
      </c>
      <c r="H719" s="13">
        <f t="shared" ca="1" si="68"/>
        <v>1694302140.0000002</v>
      </c>
      <c r="I719">
        <f t="shared" si="69"/>
        <v>0.35939776590577954</v>
      </c>
      <c r="J719">
        <f t="shared" si="70"/>
        <v>0.69069888295288973</v>
      </c>
      <c r="L719" s="32" t="s">
        <v>8</v>
      </c>
      <c r="M719" s="33" t="s">
        <v>6</v>
      </c>
      <c r="N719" s="33">
        <v>1.2</v>
      </c>
      <c r="O719" s="33">
        <v>4.8</v>
      </c>
      <c r="Q719" s="12">
        <f t="shared" si="71"/>
        <v>45179.708333333336</v>
      </c>
      <c r="R719" s="13">
        <f t="shared" ca="1" si="72"/>
        <v>1694365200.0000002</v>
      </c>
    </row>
    <row r="720" spans="2:18" x14ac:dyDescent="0.25">
      <c r="B720" s="32" t="s">
        <v>111</v>
      </c>
      <c r="C720" s="33" t="s">
        <v>112</v>
      </c>
      <c r="D720" s="33">
        <v>2.87</v>
      </c>
      <c r="E720" s="33">
        <v>1.43</v>
      </c>
      <c r="F720" t="s">
        <v>185</v>
      </c>
      <c r="G720" s="12">
        <f t="shared" si="67"/>
        <v>45178.978472222225</v>
      </c>
      <c r="H720" s="13">
        <f t="shared" ca="1" si="68"/>
        <v>1694302140.0000002</v>
      </c>
      <c r="I720">
        <f t="shared" si="69"/>
        <v>0.35086864355157049</v>
      </c>
      <c r="J720">
        <f t="shared" si="70"/>
        <v>0.68643432177578523</v>
      </c>
      <c r="L720" s="34" t="s">
        <v>8</v>
      </c>
      <c r="M720" s="35" t="s">
        <v>6</v>
      </c>
      <c r="N720" s="35">
        <v>1.2</v>
      </c>
      <c r="O720" s="35">
        <v>4.8</v>
      </c>
      <c r="Q720" s="12">
        <f t="shared" si="71"/>
        <v>45179.708333333336</v>
      </c>
      <c r="R720" s="13">
        <f t="shared" ca="1" si="72"/>
        <v>1694365200.0000002</v>
      </c>
    </row>
    <row r="721" spans="2:18" x14ac:dyDescent="0.25">
      <c r="B721" s="34" t="s">
        <v>111</v>
      </c>
      <c r="C721" s="35" t="s">
        <v>112</v>
      </c>
      <c r="D721" s="35">
        <v>2.8</v>
      </c>
      <c r="E721" s="35">
        <v>1.45</v>
      </c>
      <c r="F721" t="s">
        <v>185</v>
      </c>
      <c r="G721" s="12">
        <f t="shared" si="67"/>
        <v>45178.978472222225</v>
      </c>
      <c r="H721" s="13">
        <f t="shared" ca="1" si="68"/>
        <v>1694302140.0000002</v>
      </c>
      <c r="I721">
        <f t="shared" si="69"/>
        <v>0.332512315270936</v>
      </c>
      <c r="J721">
        <f t="shared" si="70"/>
        <v>0.67725615763546798</v>
      </c>
      <c r="L721" s="34" t="s">
        <v>8</v>
      </c>
      <c r="M721" s="35" t="s">
        <v>6</v>
      </c>
      <c r="N721" s="35">
        <v>1.2</v>
      </c>
      <c r="O721" s="35">
        <v>4.8499999999999996</v>
      </c>
      <c r="Q721" s="12">
        <f t="shared" si="71"/>
        <v>45179.708333333336</v>
      </c>
      <c r="R721" s="13">
        <f t="shared" ca="1" si="72"/>
        <v>1694365200.0000002</v>
      </c>
    </row>
    <row r="722" spans="2:18" x14ac:dyDescent="0.25">
      <c r="B722" s="32" t="s">
        <v>113</v>
      </c>
      <c r="C722" s="33" t="s">
        <v>112</v>
      </c>
      <c r="D722" s="33">
        <v>3.6</v>
      </c>
      <c r="E722" s="33">
        <v>1.3</v>
      </c>
      <c r="F722" t="s">
        <v>185</v>
      </c>
      <c r="G722" s="12">
        <f t="shared" si="67"/>
        <v>45178.978472222225</v>
      </c>
      <c r="H722" s="13">
        <f t="shared" ca="1" si="68"/>
        <v>1694302140.0000002</v>
      </c>
      <c r="I722">
        <f t="shared" si="69"/>
        <v>0.49145299145299137</v>
      </c>
      <c r="J722">
        <f t="shared" si="70"/>
        <v>0.75672649572649564</v>
      </c>
      <c r="L722" s="32" t="s">
        <v>8</v>
      </c>
      <c r="M722" s="33" t="s">
        <v>6</v>
      </c>
      <c r="N722" s="33">
        <v>1.21</v>
      </c>
      <c r="O722" s="33">
        <v>4.88</v>
      </c>
      <c r="Q722" s="12">
        <f t="shared" si="71"/>
        <v>45179.708333333336</v>
      </c>
      <c r="R722" s="13">
        <f t="shared" ca="1" si="72"/>
        <v>1694365200.0000002</v>
      </c>
    </row>
    <row r="723" spans="2:18" x14ac:dyDescent="0.25">
      <c r="B723" s="34" t="s">
        <v>113</v>
      </c>
      <c r="C723" s="35" t="s">
        <v>112</v>
      </c>
      <c r="D723" s="35">
        <v>3.7</v>
      </c>
      <c r="E723" s="35">
        <v>1.29</v>
      </c>
      <c r="F723" t="s">
        <v>185</v>
      </c>
      <c r="G723" s="12">
        <f t="shared" si="67"/>
        <v>45178.978472222225</v>
      </c>
      <c r="H723" s="13">
        <f t="shared" ca="1" si="68"/>
        <v>1694302140.0000002</v>
      </c>
      <c r="I723">
        <f t="shared" si="69"/>
        <v>0.50492352817934205</v>
      </c>
      <c r="J723">
        <f t="shared" si="70"/>
        <v>0.76346176408967104</v>
      </c>
      <c r="L723" s="32" t="s">
        <v>17</v>
      </c>
      <c r="M723" s="33" t="s">
        <v>15</v>
      </c>
      <c r="N723" s="33">
        <v>3.15</v>
      </c>
      <c r="O723" s="33">
        <v>1.38</v>
      </c>
      <c r="Q723" s="12">
        <f t="shared" si="71"/>
        <v>45179.850694444445</v>
      </c>
      <c r="R723" s="13">
        <f t="shared" ca="1" si="72"/>
        <v>1694377500</v>
      </c>
    </row>
    <row r="724" spans="2:18" x14ac:dyDescent="0.25">
      <c r="B724" s="32" t="s">
        <v>113</v>
      </c>
      <c r="C724" s="33" t="s">
        <v>112</v>
      </c>
      <c r="D724" s="33">
        <v>3.7</v>
      </c>
      <c r="E724" s="33">
        <v>1.3</v>
      </c>
      <c r="F724" t="s">
        <v>185</v>
      </c>
      <c r="G724" s="12">
        <f t="shared" si="67"/>
        <v>45178.978472222225</v>
      </c>
      <c r="H724" s="13">
        <f t="shared" ca="1" si="68"/>
        <v>1694302140.0000002</v>
      </c>
      <c r="I724">
        <f t="shared" si="69"/>
        <v>0.49896049896049893</v>
      </c>
      <c r="J724">
        <f t="shared" si="70"/>
        <v>0.7604802494802495</v>
      </c>
      <c r="L724" s="34" t="s">
        <v>17</v>
      </c>
      <c r="M724" s="35" t="s">
        <v>15</v>
      </c>
      <c r="N724" s="35">
        <v>3</v>
      </c>
      <c r="O724" s="35">
        <v>1.4</v>
      </c>
      <c r="Q724" s="12">
        <f t="shared" si="71"/>
        <v>45179.850694444445</v>
      </c>
      <c r="R724" s="13">
        <f t="shared" ca="1" si="72"/>
        <v>1694377500</v>
      </c>
    </row>
    <row r="725" spans="2:18" x14ac:dyDescent="0.25">
      <c r="B725" s="34" t="s">
        <v>113</v>
      </c>
      <c r="C725" s="35" t="s">
        <v>112</v>
      </c>
      <c r="D725" s="35">
        <v>3.85</v>
      </c>
      <c r="E725" s="35">
        <v>1.27</v>
      </c>
      <c r="F725" t="s">
        <v>185</v>
      </c>
      <c r="G725" s="12">
        <f t="shared" si="67"/>
        <v>45178.978472222225</v>
      </c>
      <c r="H725" s="13">
        <f t="shared" ca="1" si="68"/>
        <v>1694302140.0000002</v>
      </c>
      <c r="I725">
        <f t="shared" si="69"/>
        <v>0.52766131506288982</v>
      </c>
      <c r="J725">
        <f t="shared" si="70"/>
        <v>0.77483065753144498</v>
      </c>
      <c r="L725" s="34" t="s">
        <v>17</v>
      </c>
      <c r="M725" s="35" t="s">
        <v>15</v>
      </c>
      <c r="N725" s="35">
        <v>3</v>
      </c>
      <c r="O725" s="35">
        <v>1.4</v>
      </c>
      <c r="Q725" s="12">
        <f t="shared" si="71"/>
        <v>45179.850694444445</v>
      </c>
      <c r="R725" s="13">
        <f t="shared" ca="1" si="72"/>
        <v>1694377500</v>
      </c>
    </row>
    <row r="726" spans="2:18" x14ac:dyDescent="0.25">
      <c r="B726" s="32" t="s">
        <v>113</v>
      </c>
      <c r="C726" s="33" t="s">
        <v>112</v>
      </c>
      <c r="D726" s="33">
        <v>3.7</v>
      </c>
      <c r="E726" s="33">
        <v>1.29</v>
      </c>
      <c r="F726" t="s">
        <v>185</v>
      </c>
      <c r="G726" s="12">
        <f t="shared" si="67"/>
        <v>45178.978472222225</v>
      </c>
      <c r="H726" s="13">
        <f t="shared" ca="1" si="68"/>
        <v>1694302140.0000002</v>
      </c>
      <c r="I726">
        <f t="shared" si="69"/>
        <v>0.50492352817934205</v>
      </c>
      <c r="J726">
        <f t="shared" si="70"/>
        <v>0.76346176408967104</v>
      </c>
      <c r="L726" s="34" t="s">
        <v>17</v>
      </c>
      <c r="M726" s="35" t="s">
        <v>15</v>
      </c>
      <c r="N726" s="35">
        <v>3.05</v>
      </c>
      <c r="O726" s="35">
        <v>1.4</v>
      </c>
      <c r="Q726" s="12">
        <f t="shared" si="71"/>
        <v>45179.850694444445</v>
      </c>
      <c r="R726" s="13">
        <f t="shared" ca="1" si="72"/>
        <v>1694377500</v>
      </c>
    </row>
    <row r="727" spans="2:18" x14ac:dyDescent="0.25">
      <c r="B727" s="34" t="s">
        <v>113</v>
      </c>
      <c r="C727" s="35" t="s">
        <v>112</v>
      </c>
      <c r="D727" s="35">
        <v>3.75</v>
      </c>
      <c r="E727" s="35">
        <v>1.3</v>
      </c>
      <c r="F727" t="s">
        <v>185</v>
      </c>
      <c r="G727" s="12">
        <f t="shared" si="67"/>
        <v>45178.978472222225</v>
      </c>
      <c r="H727" s="13">
        <f t="shared" ca="1" si="68"/>
        <v>1694302140.0000002</v>
      </c>
      <c r="I727">
        <f t="shared" si="69"/>
        <v>0.50256410256410255</v>
      </c>
      <c r="J727">
        <f t="shared" si="70"/>
        <v>0.76228205128205129</v>
      </c>
      <c r="L727" s="32" t="s">
        <v>17</v>
      </c>
      <c r="M727" s="33" t="s">
        <v>15</v>
      </c>
      <c r="N727" s="33">
        <v>3.1</v>
      </c>
      <c r="O727" s="33">
        <v>1.4</v>
      </c>
      <c r="Q727" s="12">
        <f t="shared" si="71"/>
        <v>45179.850694444445</v>
      </c>
      <c r="R727" s="13">
        <f t="shared" ca="1" si="72"/>
        <v>1694377500</v>
      </c>
    </row>
    <row r="728" spans="2:18" x14ac:dyDescent="0.25">
      <c r="B728" s="32" t="s">
        <v>113</v>
      </c>
      <c r="C728" s="33" t="s">
        <v>112</v>
      </c>
      <c r="D728" s="33">
        <v>3.75</v>
      </c>
      <c r="E728" s="33">
        <v>1.3</v>
      </c>
      <c r="F728" t="s">
        <v>185</v>
      </c>
      <c r="G728" s="12">
        <f t="shared" si="67"/>
        <v>45178.978472222225</v>
      </c>
      <c r="H728" s="13">
        <f t="shared" ca="1" si="68"/>
        <v>1694302140.0000002</v>
      </c>
      <c r="I728">
        <f t="shared" si="69"/>
        <v>0.50256410256410255</v>
      </c>
      <c r="J728">
        <f t="shared" si="70"/>
        <v>0.76228205128205129</v>
      </c>
      <c r="L728" s="32" t="s">
        <v>17</v>
      </c>
      <c r="M728" s="33" t="s">
        <v>15</v>
      </c>
      <c r="N728" s="33">
        <v>2.95</v>
      </c>
      <c r="O728" s="33">
        <v>1.41</v>
      </c>
      <c r="Q728" s="12">
        <f t="shared" si="71"/>
        <v>45179.850694444445</v>
      </c>
      <c r="R728" s="13">
        <f t="shared" ca="1" si="72"/>
        <v>1694377500</v>
      </c>
    </row>
    <row r="729" spans="2:18" x14ac:dyDescent="0.25">
      <c r="B729" s="34" t="s">
        <v>113</v>
      </c>
      <c r="C729" s="35" t="s">
        <v>112</v>
      </c>
      <c r="D729" s="35">
        <v>3.75</v>
      </c>
      <c r="E729" s="35">
        <v>1.29</v>
      </c>
      <c r="F729" t="s">
        <v>185</v>
      </c>
      <c r="G729" s="12">
        <f t="shared" si="67"/>
        <v>45178.978472222225</v>
      </c>
      <c r="H729" s="13">
        <f t="shared" ca="1" si="68"/>
        <v>1694302140.0000002</v>
      </c>
      <c r="I729">
        <f t="shared" si="69"/>
        <v>0.50852713178294562</v>
      </c>
      <c r="J729">
        <f t="shared" si="70"/>
        <v>0.76526356589147282</v>
      </c>
      <c r="L729" s="32" t="s">
        <v>17</v>
      </c>
      <c r="M729" s="33" t="s">
        <v>15</v>
      </c>
      <c r="N729" s="33">
        <v>2.95</v>
      </c>
      <c r="O729" s="33">
        <v>1.41</v>
      </c>
      <c r="Q729" s="12">
        <f t="shared" si="71"/>
        <v>45179.850694444445</v>
      </c>
      <c r="R729" s="13">
        <f t="shared" ca="1" si="72"/>
        <v>1694377500</v>
      </c>
    </row>
    <row r="730" spans="2:18" x14ac:dyDescent="0.25">
      <c r="B730" s="32" t="s">
        <v>113</v>
      </c>
      <c r="C730" s="33" t="s">
        <v>112</v>
      </c>
      <c r="D730" s="33">
        <v>4</v>
      </c>
      <c r="E730" s="33">
        <v>1.22</v>
      </c>
      <c r="F730" t="s">
        <v>185</v>
      </c>
      <c r="G730" s="12">
        <f t="shared" si="67"/>
        <v>45178.978472222225</v>
      </c>
      <c r="H730" s="13">
        <f t="shared" ca="1" si="68"/>
        <v>1694302140.0000002</v>
      </c>
      <c r="I730">
        <f t="shared" si="69"/>
        <v>0.56967213114754101</v>
      </c>
      <c r="J730">
        <f t="shared" si="70"/>
        <v>0.79583606557377051</v>
      </c>
      <c r="L730" s="34" t="s">
        <v>17</v>
      </c>
      <c r="M730" s="35" t="s">
        <v>15</v>
      </c>
      <c r="N730" s="35">
        <v>2.95</v>
      </c>
      <c r="O730" s="35">
        <v>1.41</v>
      </c>
      <c r="Q730" s="12">
        <f t="shared" si="71"/>
        <v>45179.850694444445</v>
      </c>
      <c r="R730" s="13">
        <f t="shared" ca="1" si="72"/>
        <v>1694377500</v>
      </c>
    </row>
    <row r="731" spans="2:18" x14ac:dyDescent="0.25">
      <c r="B731" s="34" t="s">
        <v>113</v>
      </c>
      <c r="C731" s="35" t="s">
        <v>112</v>
      </c>
      <c r="D731" s="35">
        <v>3.8</v>
      </c>
      <c r="E731" s="35">
        <v>1.29</v>
      </c>
      <c r="F731" t="s">
        <v>185</v>
      </c>
      <c r="G731" s="12">
        <f t="shared" si="67"/>
        <v>45178.978472222225</v>
      </c>
      <c r="H731" s="13">
        <f t="shared" ca="1" si="68"/>
        <v>1694302140.0000002</v>
      </c>
      <c r="I731">
        <f t="shared" si="69"/>
        <v>0.51203590371277019</v>
      </c>
      <c r="J731">
        <f t="shared" si="70"/>
        <v>0.76701795185638511</v>
      </c>
      <c r="L731" s="32" t="s">
        <v>17</v>
      </c>
      <c r="M731" s="33" t="s">
        <v>15</v>
      </c>
      <c r="N731" s="33">
        <v>3</v>
      </c>
      <c r="O731" s="33">
        <v>1.41</v>
      </c>
      <c r="Q731" s="12">
        <f t="shared" si="71"/>
        <v>45179.850694444445</v>
      </c>
      <c r="R731" s="13">
        <f t="shared" ca="1" si="72"/>
        <v>1694377500</v>
      </c>
    </row>
    <row r="732" spans="2:18" x14ac:dyDescent="0.25">
      <c r="B732" s="32" t="s">
        <v>113</v>
      </c>
      <c r="C732" s="33" t="s">
        <v>112</v>
      </c>
      <c r="D732" s="33">
        <v>3.65</v>
      </c>
      <c r="E732" s="33">
        <v>1.29</v>
      </c>
      <c r="F732" t="s">
        <v>185</v>
      </c>
      <c r="G732" s="12">
        <f t="shared" si="67"/>
        <v>45178.978472222225</v>
      </c>
      <c r="H732" s="13">
        <f t="shared" ca="1" si="68"/>
        <v>1694302140.0000002</v>
      </c>
      <c r="I732">
        <f t="shared" si="69"/>
        <v>0.50122119570988632</v>
      </c>
      <c r="J732">
        <f t="shared" si="70"/>
        <v>0.76161059785494323</v>
      </c>
      <c r="L732" s="34" t="s">
        <v>17</v>
      </c>
      <c r="M732" s="35" t="s">
        <v>15</v>
      </c>
      <c r="N732" s="35">
        <v>2.9</v>
      </c>
      <c r="O732" s="35">
        <v>1.42</v>
      </c>
      <c r="Q732" s="12">
        <f t="shared" si="71"/>
        <v>45179.850694444445</v>
      </c>
      <c r="R732" s="13">
        <f t="shared" ca="1" si="72"/>
        <v>1694377500</v>
      </c>
    </row>
    <row r="733" spans="2:18" x14ac:dyDescent="0.25">
      <c r="B733" s="34" t="s">
        <v>113</v>
      </c>
      <c r="C733" s="35" t="s">
        <v>112</v>
      </c>
      <c r="D733" s="35">
        <v>3.65</v>
      </c>
      <c r="E733" s="35">
        <v>1.29</v>
      </c>
      <c r="F733" t="s">
        <v>185</v>
      </c>
      <c r="G733" s="12">
        <f t="shared" si="67"/>
        <v>45178.978472222225</v>
      </c>
      <c r="H733" s="13">
        <f t="shared" ca="1" si="68"/>
        <v>1694302140.0000002</v>
      </c>
      <c r="I733">
        <f t="shared" si="69"/>
        <v>0.50122119570988632</v>
      </c>
      <c r="J733">
        <f t="shared" si="70"/>
        <v>0.76161059785494323</v>
      </c>
      <c r="L733" s="34" t="s">
        <v>17</v>
      </c>
      <c r="M733" s="35" t="s">
        <v>15</v>
      </c>
      <c r="N733" s="35">
        <v>3</v>
      </c>
      <c r="O733" s="35">
        <v>1.42</v>
      </c>
      <c r="Q733" s="12">
        <f t="shared" si="71"/>
        <v>45179.850694444445</v>
      </c>
      <c r="R733" s="13">
        <f t="shared" ca="1" si="72"/>
        <v>1694377500</v>
      </c>
    </row>
    <row r="734" spans="2:18" x14ac:dyDescent="0.25">
      <c r="B734" s="32" t="s">
        <v>113</v>
      </c>
      <c r="C734" s="33" t="s">
        <v>112</v>
      </c>
      <c r="D734" s="33">
        <v>3.6</v>
      </c>
      <c r="E734" s="33">
        <v>1.29</v>
      </c>
      <c r="F734" t="s">
        <v>185</v>
      </c>
      <c r="G734" s="12">
        <f t="shared" si="67"/>
        <v>45178.978472222225</v>
      </c>
      <c r="H734" s="13">
        <f t="shared" ca="1" si="68"/>
        <v>1694302140.0000002</v>
      </c>
      <c r="I734">
        <f t="shared" si="69"/>
        <v>0.49741602067183455</v>
      </c>
      <c r="J734">
        <f t="shared" si="70"/>
        <v>0.75970801033591728</v>
      </c>
      <c r="L734" s="32" t="s">
        <v>17</v>
      </c>
      <c r="M734" s="33" t="s">
        <v>15</v>
      </c>
      <c r="N734" s="33">
        <v>3</v>
      </c>
      <c r="O734" s="33">
        <v>1.42</v>
      </c>
      <c r="Q734" s="12">
        <f t="shared" si="71"/>
        <v>45179.850694444445</v>
      </c>
      <c r="R734" s="13">
        <f t="shared" ca="1" si="72"/>
        <v>1694377500</v>
      </c>
    </row>
    <row r="735" spans="2:18" x14ac:dyDescent="0.25">
      <c r="B735" s="34" t="s">
        <v>113</v>
      </c>
      <c r="C735" s="35" t="s">
        <v>112</v>
      </c>
      <c r="D735" s="35">
        <v>3.7</v>
      </c>
      <c r="E735" s="35">
        <v>1.28</v>
      </c>
      <c r="F735" t="s">
        <v>185</v>
      </c>
      <c r="G735" s="12">
        <f t="shared" si="67"/>
        <v>45178.978472222225</v>
      </c>
      <c r="H735" s="13">
        <f t="shared" ca="1" si="68"/>
        <v>1694302140.0000002</v>
      </c>
      <c r="I735">
        <f t="shared" si="69"/>
        <v>0.51097972972972983</v>
      </c>
      <c r="J735">
        <f t="shared" si="70"/>
        <v>0.76648986486486492</v>
      </c>
      <c r="L735" s="34" t="s">
        <v>17</v>
      </c>
      <c r="M735" s="35" t="s">
        <v>15</v>
      </c>
      <c r="N735" s="35">
        <v>3</v>
      </c>
      <c r="O735" s="35">
        <v>1.42</v>
      </c>
      <c r="Q735" s="12">
        <f t="shared" si="71"/>
        <v>45179.850694444445</v>
      </c>
      <c r="R735" s="13">
        <f t="shared" ca="1" si="72"/>
        <v>1694377500</v>
      </c>
    </row>
    <row r="736" spans="2:18" x14ac:dyDescent="0.25">
      <c r="B736" s="32" t="s">
        <v>114</v>
      </c>
      <c r="C736" s="33" t="s">
        <v>112</v>
      </c>
      <c r="D736" s="33">
        <v>14.5</v>
      </c>
      <c r="E736" s="33">
        <v>1.03</v>
      </c>
      <c r="F736" t="s">
        <v>185</v>
      </c>
      <c r="G736" s="12">
        <f t="shared" si="67"/>
        <v>45178.978472222225</v>
      </c>
      <c r="H736" s="13">
        <f t="shared" ca="1" si="68"/>
        <v>1694302140.0000002</v>
      </c>
      <c r="I736">
        <f t="shared" si="69"/>
        <v>0.90190826916638767</v>
      </c>
      <c r="J736">
        <f t="shared" si="70"/>
        <v>0.9619541345831939</v>
      </c>
      <c r="L736" s="34" t="s">
        <v>17</v>
      </c>
      <c r="M736" s="35" t="s">
        <v>15</v>
      </c>
      <c r="N736" s="35">
        <v>3</v>
      </c>
      <c r="O736" s="35">
        <v>1.42</v>
      </c>
      <c r="Q736" s="12">
        <f t="shared" si="71"/>
        <v>45179.850694444445</v>
      </c>
      <c r="R736" s="13">
        <f t="shared" ca="1" si="72"/>
        <v>1694377500</v>
      </c>
    </row>
    <row r="737" spans="2:18" x14ac:dyDescent="0.25">
      <c r="B737" s="34" t="s">
        <v>114</v>
      </c>
      <c r="C737" s="35" t="s">
        <v>112</v>
      </c>
      <c r="D737" s="35">
        <v>14</v>
      </c>
      <c r="E737" s="35">
        <v>1.04</v>
      </c>
      <c r="F737" t="s">
        <v>185</v>
      </c>
      <c r="G737" s="12">
        <f t="shared" si="67"/>
        <v>45178.978472222225</v>
      </c>
      <c r="H737" s="13">
        <f t="shared" ca="1" si="68"/>
        <v>1694302140.0000002</v>
      </c>
      <c r="I737">
        <f t="shared" si="69"/>
        <v>0.89010989010989006</v>
      </c>
      <c r="J737">
        <f t="shared" si="70"/>
        <v>0.95605494505494504</v>
      </c>
      <c r="L737" s="32" t="s">
        <v>17</v>
      </c>
      <c r="M737" s="33" t="s">
        <v>15</v>
      </c>
      <c r="N737" s="33">
        <v>3</v>
      </c>
      <c r="O737" s="33">
        <v>1.42</v>
      </c>
      <c r="Q737" s="12">
        <f t="shared" si="71"/>
        <v>45179.850694444445</v>
      </c>
      <c r="R737" s="13">
        <f t="shared" ca="1" si="72"/>
        <v>1694377500</v>
      </c>
    </row>
    <row r="738" spans="2:18" x14ac:dyDescent="0.25">
      <c r="B738" s="32" t="s">
        <v>114</v>
      </c>
      <c r="C738" s="33" t="s">
        <v>112</v>
      </c>
      <c r="D738" s="33">
        <v>13</v>
      </c>
      <c r="E738" s="33">
        <v>1.02</v>
      </c>
      <c r="F738" t="s">
        <v>185</v>
      </c>
      <c r="G738" s="12">
        <f t="shared" si="67"/>
        <v>45178.978472222225</v>
      </c>
      <c r="H738" s="13">
        <f t="shared" ca="1" si="68"/>
        <v>1694302140.0000002</v>
      </c>
      <c r="I738">
        <f t="shared" si="69"/>
        <v>0.90346907993966807</v>
      </c>
      <c r="J738">
        <f t="shared" si="70"/>
        <v>0.96273453996983405</v>
      </c>
      <c r="L738" s="32" t="s">
        <v>17</v>
      </c>
      <c r="M738" s="33" t="s">
        <v>15</v>
      </c>
      <c r="N738" s="33">
        <v>3.02</v>
      </c>
      <c r="O738" s="33">
        <v>1.43</v>
      </c>
      <c r="Q738" s="12">
        <f t="shared" si="71"/>
        <v>45179.850694444445</v>
      </c>
      <c r="R738" s="13">
        <f t="shared" ca="1" si="72"/>
        <v>1694377500</v>
      </c>
    </row>
    <row r="739" spans="2:18" x14ac:dyDescent="0.25">
      <c r="B739" s="34" t="s">
        <v>114</v>
      </c>
      <c r="C739" s="35" t="s">
        <v>112</v>
      </c>
      <c r="D739" s="35">
        <v>13.8</v>
      </c>
      <c r="E739" s="35">
        <v>1.03</v>
      </c>
      <c r="F739" t="s">
        <v>185</v>
      </c>
      <c r="G739" s="12">
        <f t="shared" si="67"/>
        <v>45178.978472222225</v>
      </c>
      <c r="H739" s="13">
        <f t="shared" ca="1" si="68"/>
        <v>1694302140.0000002</v>
      </c>
      <c r="I739">
        <f t="shared" si="69"/>
        <v>0.89841001829182499</v>
      </c>
      <c r="J739">
        <f t="shared" si="70"/>
        <v>0.96020500914591245</v>
      </c>
      <c r="L739" s="32" t="s">
        <v>14</v>
      </c>
      <c r="M739" s="33" t="s">
        <v>15</v>
      </c>
      <c r="N739" s="33">
        <v>2.76</v>
      </c>
      <c r="O739" s="33">
        <v>1.48</v>
      </c>
      <c r="Q739" s="12">
        <f t="shared" si="71"/>
        <v>45179.850694444445</v>
      </c>
      <c r="R739" s="13">
        <f t="shared" ca="1" si="72"/>
        <v>1694377500</v>
      </c>
    </row>
    <row r="740" spans="2:18" x14ac:dyDescent="0.25">
      <c r="B740" s="32" t="s">
        <v>114</v>
      </c>
      <c r="C740" s="33" t="s">
        <v>112</v>
      </c>
      <c r="D740" s="33">
        <v>13</v>
      </c>
      <c r="E740" s="33">
        <v>1.03</v>
      </c>
      <c r="F740" t="s">
        <v>185</v>
      </c>
      <c r="G740" s="12">
        <f t="shared" si="67"/>
        <v>45178.978472222225</v>
      </c>
      <c r="H740" s="13">
        <f t="shared" ca="1" si="68"/>
        <v>1694302140.0000002</v>
      </c>
      <c r="I740">
        <f t="shared" si="69"/>
        <v>0.89395070948469013</v>
      </c>
      <c r="J740">
        <f t="shared" si="70"/>
        <v>0.95797535474234508</v>
      </c>
      <c r="L740" s="32" t="s">
        <v>14</v>
      </c>
      <c r="M740" s="33" t="s">
        <v>15</v>
      </c>
      <c r="N740" s="33">
        <v>2.65</v>
      </c>
      <c r="O740" s="33">
        <v>1.49</v>
      </c>
      <c r="Q740" s="12">
        <f t="shared" si="71"/>
        <v>45179.850694444445</v>
      </c>
      <c r="R740" s="13">
        <f t="shared" ca="1" si="72"/>
        <v>1694377500</v>
      </c>
    </row>
    <row r="741" spans="2:18" x14ac:dyDescent="0.25">
      <c r="B741" s="34" t="s">
        <v>114</v>
      </c>
      <c r="C741" s="35" t="s">
        <v>112</v>
      </c>
      <c r="D741" s="35">
        <v>12.5</v>
      </c>
      <c r="E741" s="35">
        <v>1.04</v>
      </c>
      <c r="F741" t="s">
        <v>185</v>
      </c>
      <c r="G741" s="12">
        <f t="shared" si="67"/>
        <v>45178.978472222225</v>
      </c>
      <c r="H741" s="13">
        <f t="shared" ca="1" si="68"/>
        <v>1694302140.0000002</v>
      </c>
      <c r="I741">
        <f t="shared" si="69"/>
        <v>0.88153846153846149</v>
      </c>
      <c r="J741">
        <f t="shared" si="70"/>
        <v>0.9517692307692307</v>
      </c>
      <c r="L741" s="32" t="s">
        <v>14</v>
      </c>
      <c r="M741" s="33" t="s">
        <v>15</v>
      </c>
      <c r="N741" s="33">
        <v>2.68</v>
      </c>
      <c r="O741" s="33">
        <v>1.5</v>
      </c>
      <c r="Q741" s="12">
        <f t="shared" si="71"/>
        <v>45179.850694444445</v>
      </c>
      <c r="R741" s="13">
        <f t="shared" ca="1" si="72"/>
        <v>1694377500</v>
      </c>
    </row>
    <row r="742" spans="2:18" x14ac:dyDescent="0.25">
      <c r="B742" s="32" t="s">
        <v>114</v>
      </c>
      <c r="C742" s="33" t="s">
        <v>112</v>
      </c>
      <c r="D742" s="33">
        <v>12.5</v>
      </c>
      <c r="E742" s="33">
        <v>1.04</v>
      </c>
      <c r="F742" t="s">
        <v>185</v>
      </c>
      <c r="G742" s="12">
        <f t="shared" si="67"/>
        <v>45178.978472222225</v>
      </c>
      <c r="H742" s="13">
        <f t="shared" ca="1" si="68"/>
        <v>1694302140.0000002</v>
      </c>
      <c r="I742">
        <f t="shared" si="69"/>
        <v>0.88153846153846149</v>
      </c>
      <c r="J742">
        <f t="shared" si="70"/>
        <v>0.9517692307692307</v>
      </c>
      <c r="L742" s="34" t="s">
        <v>14</v>
      </c>
      <c r="M742" s="35" t="s">
        <v>15</v>
      </c>
      <c r="N742" s="35">
        <v>2.7</v>
      </c>
      <c r="O742" s="35">
        <v>1.5</v>
      </c>
      <c r="Q742" s="12">
        <f t="shared" si="71"/>
        <v>45179.850694444445</v>
      </c>
      <c r="R742" s="13">
        <f t="shared" ca="1" si="72"/>
        <v>1694377500</v>
      </c>
    </row>
    <row r="743" spans="2:18" x14ac:dyDescent="0.25">
      <c r="B743" s="34" t="s">
        <v>114</v>
      </c>
      <c r="C743" s="35" t="s">
        <v>112</v>
      </c>
      <c r="D743" s="35">
        <v>15</v>
      </c>
      <c r="E743" s="35">
        <v>1.02</v>
      </c>
      <c r="F743" t="s">
        <v>185</v>
      </c>
      <c r="G743" s="12">
        <f t="shared" si="67"/>
        <v>45178.978472222225</v>
      </c>
      <c r="H743" s="13">
        <f t="shared" ca="1" si="68"/>
        <v>1694302140.0000002</v>
      </c>
      <c r="I743">
        <f t="shared" si="69"/>
        <v>0.9137254901960784</v>
      </c>
      <c r="J743">
        <f t="shared" si="70"/>
        <v>0.96786274509803927</v>
      </c>
      <c r="L743" s="32" t="s">
        <v>14</v>
      </c>
      <c r="M743" s="33" t="s">
        <v>15</v>
      </c>
      <c r="N743" s="33">
        <v>2.6</v>
      </c>
      <c r="O743" s="33">
        <v>1.51</v>
      </c>
      <c r="Q743" s="12">
        <f t="shared" si="71"/>
        <v>45179.850694444445</v>
      </c>
      <c r="R743" s="13">
        <f t="shared" ca="1" si="72"/>
        <v>1694377500</v>
      </c>
    </row>
    <row r="744" spans="2:18" x14ac:dyDescent="0.25">
      <c r="B744" s="32" t="s">
        <v>114</v>
      </c>
      <c r="C744" s="33" t="s">
        <v>112</v>
      </c>
      <c r="D744" s="33">
        <v>14</v>
      </c>
      <c r="E744" s="33">
        <v>1.03</v>
      </c>
      <c r="F744" t="s">
        <v>185</v>
      </c>
      <c r="G744" s="12">
        <f t="shared" si="67"/>
        <v>45178.978472222225</v>
      </c>
      <c r="H744" s="13">
        <f t="shared" ca="1" si="68"/>
        <v>1694302140.0000002</v>
      </c>
      <c r="I744">
        <f t="shared" si="69"/>
        <v>0.89944521497919561</v>
      </c>
      <c r="J744">
        <f t="shared" si="70"/>
        <v>0.96072260748959781</v>
      </c>
      <c r="L744" s="34" t="s">
        <v>14</v>
      </c>
      <c r="M744" s="35" t="s">
        <v>15</v>
      </c>
      <c r="N744" s="35">
        <v>2.6</v>
      </c>
      <c r="O744" s="35">
        <v>1.51</v>
      </c>
      <c r="Q744" s="12">
        <f t="shared" si="71"/>
        <v>45179.850694444445</v>
      </c>
      <c r="R744" s="13">
        <f t="shared" ca="1" si="72"/>
        <v>1694377500</v>
      </c>
    </row>
    <row r="745" spans="2:18" x14ac:dyDescent="0.25">
      <c r="B745" s="34" t="s">
        <v>114</v>
      </c>
      <c r="C745" s="35" t="s">
        <v>112</v>
      </c>
      <c r="D745" s="35">
        <v>15</v>
      </c>
      <c r="E745" s="35">
        <v>1.02</v>
      </c>
      <c r="F745" t="s">
        <v>185</v>
      </c>
      <c r="G745" s="12">
        <f t="shared" si="67"/>
        <v>45178.978472222225</v>
      </c>
      <c r="H745" s="13">
        <f t="shared" ca="1" si="68"/>
        <v>1694302140.0000002</v>
      </c>
      <c r="I745">
        <f t="shared" si="69"/>
        <v>0.9137254901960784</v>
      </c>
      <c r="J745">
        <f t="shared" si="70"/>
        <v>0.96786274509803927</v>
      </c>
      <c r="L745" s="32" t="s">
        <v>14</v>
      </c>
      <c r="M745" s="33" t="s">
        <v>15</v>
      </c>
      <c r="N745" s="33">
        <v>2.64</v>
      </c>
      <c r="O745" s="33">
        <v>1.51</v>
      </c>
      <c r="Q745" s="12">
        <f t="shared" si="71"/>
        <v>45179.850694444445</v>
      </c>
      <c r="R745" s="13">
        <f t="shared" ca="1" si="72"/>
        <v>1694377500</v>
      </c>
    </row>
    <row r="746" spans="2:18" x14ac:dyDescent="0.25">
      <c r="B746" s="32" t="s">
        <v>114</v>
      </c>
      <c r="C746" s="33" t="s">
        <v>112</v>
      </c>
      <c r="D746" s="33">
        <v>15</v>
      </c>
      <c r="E746" s="33">
        <v>1.02</v>
      </c>
      <c r="F746" t="s">
        <v>185</v>
      </c>
      <c r="G746" s="12">
        <f t="shared" si="67"/>
        <v>45178.978472222225</v>
      </c>
      <c r="H746" s="13">
        <f t="shared" ca="1" si="68"/>
        <v>1694302140.0000002</v>
      </c>
      <c r="I746">
        <f t="shared" si="69"/>
        <v>0.9137254901960784</v>
      </c>
      <c r="J746">
        <f t="shared" si="70"/>
        <v>0.96786274509803927</v>
      </c>
      <c r="L746" s="34" t="s">
        <v>14</v>
      </c>
      <c r="M746" s="35" t="s">
        <v>15</v>
      </c>
      <c r="N746" s="35">
        <v>2.65</v>
      </c>
      <c r="O746" s="35">
        <v>1.51</v>
      </c>
      <c r="Q746" s="12">
        <f t="shared" si="71"/>
        <v>45179.850694444445</v>
      </c>
      <c r="R746" s="13">
        <f t="shared" ca="1" si="72"/>
        <v>1694377500</v>
      </c>
    </row>
    <row r="747" spans="2:18" x14ac:dyDescent="0.25">
      <c r="B747" s="34" t="s">
        <v>114</v>
      </c>
      <c r="C747" s="35" t="s">
        <v>112</v>
      </c>
      <c r="D747" s="35">
        <v>13.5</v>
      </c>
      <c r="E747" s="35">
        <v>1.03</v>
      </c>
      <c r="F747" t="s">
        <v>185</v>
      </c>
      <c r="G747" s="12">
        <f t="shared" si="67"/>
        <v>45178.978472222225</v>
      </c>
      <c r="H747" s="13">
        <f t="shared" ca="1" si="68"/>
        <v>1694302140.0000002</v>
      </c>
      <c r="I747">
        <f t="shared" si="69"/>
        <v>0.89679971233369293</v>
      </c>
      <c r="J747">
        <f t="shared" si="70"/>
        <v>0.95939985616684642</v>
      </c>
      <c r="L747" s="34" t="s">
        <v>14</v>
      </c>
      <c r="M747" s="35" t="s">
        <v>15</v>
      </c>
      <c r="N747" s="35">
        <v>2.5499999999999998</v>
      </c>
      <c r="O747" s="35">
        <v>1.53</v>
      </c>
      <c r="Q747" s="12">
        <f t="shared" si="71"/>
        <v>45179.850694444445</v>
      </c>
      <c r="R747" s="13">
        <f t="shared" ca="1" si="72"/>
        <v>1694377500</v>
      </c>
    </row>
    <row r="748" spans="2:18" x14ac:dyDescent="0.25">
      <c r="B748" s="32" t="s">
        <v>114</v>
      </c>
      <c r="C748" s="33" t="s">
        <v>112</v>
      </c>
      <c r="D748" s="33">
        <v>12</v>
      </c>
      <c r="E748" s="33">
        <v>1.03</v>
      </c>
      <c r="F748" t="s">
        <v>185</v>
      </c>
      <c r="G748" s="12">
        <f t="shared" si="67"/>
        <v>45178.978472222225</v>
      </c>
      <c r="H748" s="13">
        <f t="shared" ca="1" si="68"/>
        <v>1694302140.0000002</v>
      </c>
      <c r="I748">
        <f t="shared" si="69"/>
        <v>0.88754045307443363</v>
      </c>
      <c r="J748">
        <f t="shared" si="70"/>
        <v>0.95477022653721688</v>
      </c>
      <c r="L748" s="34" t="s">
        <v>14</v>
      </c>
      <c r="M748" s="35" t="s">
        <v>15</v>
      </c>
      <c r="N748" s="35">
        <v>2.58</v>
      </c>
      <c r="O748" s="35">
        <v>1.53</v>
      </c>
      <c r="Q748" s="12">
        <f t="shared" si="71"/>
        <v>45179.850694444445</v>
      </c>
      <c r="R748" s="13">
        <f t="shared" ca="1" si="72"/>
        <v>1694377500</v>
      </c>
    </row>
    <row r="749" spans="2:18" x14ac:dyDescent="0.25">
      <c r="B749" s="34" t="s">
        <v>115</v>
      </c>
      <c r="C749" s="35" t="s">
        <v>116</v>
      </c>
      <c r="D749" s="35">
        <v>5.75</v>
      </c>
      <c r="E749" s="35">
        <v>1.1399999999999999</v>
      </c>
      <c r="F749" t="s">
        <v>185</v>
      </c>
      <c r="G749" s="12">
        <f t="shared" si="67"/>
        <v>45178.979166666664</v>
      </c>
      <c r="H749" s="13">
        <f t="shared" ca="1" si="68"/>
        <v>1694302199.9999998</v>
      </c>
      <c r="I749">
        <f t="shared" si="69"/>
        <v>0.70327993897787955</v>
      </c>
      <c r="J749">
        <f t="shared" si="70"/>
        <v>0.86263996948893973</v>
      </c>
      <c r="L749" s="34" t="s">
        <v>14</v>
      </c>
      <c r="M749" s="35" t="s">
        <v>15</v>
      </c>
      <c r="N749" s="35">
        <v>2.6</v>
      </c>
      <c r="O749" s="35">
        <v>1.53</v>
      </c>
      <c r="Q749" s="12">
        <f t="shared" si="71"/>
        <v>45179.850694444445</v>
      </c>
      <c r="R749" s="13">
        <f t="shared" ca="1" si="72"/>
        <v>1694377500</v>
      </c>
    </row>
    <row r="750" spans="2:18" x14ac:dyDescent="0.25">
      <c r="B750" s="32" t="s">
        <v>115</v>
      </c>
      <c r="C750" s="33" t="s">
        <v>116</v>
      </c>
      <c r="D750" s="33">
        <v>5.45</v>
      </c>
      <c r="E750" s="33">
        <v>1.18</v>
      </c>
      <c r="F750" t="s">
        <v>185</v>
      </c>
      <c r="G750" s="12">
        <f t="shared" si="67"/>
        <v>45178.979166666664</v>
      </c>
      <c r="H750" s="13">
        <f t="shared" ca="1" si="68"/>
        <v>1694302199.9999998</v>
      </c>
      <c r="I750">
        <f t="shared" si="69"/>
        <v>0.66397138858653404</v>
      </c>
      <c r="J750">
        <f t="shared" si="70"/>
        <v>0.84298569429326697</v>
      </c>
      <c r="L750" s="32" t="s">
        <v>14</v>
      </c>
      <c r="M750" s="33" t="s">
        <v>15</v>
      </c>
      <c r="N750" s="33">
        <v>2.65</v>
      </c>
      <c r="O750" s="33">
        <v>1.53</v>
      </c>
      <c r="Q750" s="12">
        <f t="shared" si="71"/>
        <v>45179.850694444445</v>
      </c>
      <c r="R750" s="13">
        <f t="shared" ca="1" si="72"/>
        <v>1694377500</v>
      </c>
    </row>
    <row r="751" spans="2:18" x14ac:dyDescent="0.25">
      <c r="B751" s="34" t="s">
        <v>115</v>
      </c>
      <c r="C751" s="35" t="s">
        <v>116</v>
      </c>
      <c r="D751" s="35">
        <v>5.5</v>
      </c>
      <c r="E751" s="35">
        <v>1.17</v>
      </c>
      <c r="F751" t="s">
        <v>185</v>
      </c>
      <c r="G751" s="12">
        <f t="shared" si="67"/>
        <v>45178.979166666664</v>
      </c>
      <c r="H751" s="13">
        <f t="shared" ca="1" si="68"/>
        <v>1694302199.9999998</v>
      </c>
      <c r="I751">
        <f t="shared" si="69"/>
        <v>0.67288267288267289</v>
      </c>
      <c r="J751">
        <f t="shared" si="70"/>
        <v>0.84744133644133646</v>
      </c>
      <c r="L751" s="34" t="s">
        <v>14</v>
      </c>
      <c r="M751" s="35" t="s">
        <v>15</v>
      </c>
      <c r="N751" s="35">
        <v>2.5499999999999998</v>
      </c>
      <c r="O751" s="35">
        <v>1.54</v>
      </c>
      <c r="Q751" s="12">
        <f t="shared" si="71"/>
        <v>45179.850694444445</v>
      </c>
      <c r="R751" s="13">
        <f t="shared" ca="1" si="72"/>
        <v>1694377500</v>
      </c>
    </row>
    <row r="752" spans="2:18" x14ac:dyDescent="0.25">
      <c r="B752" s="32" t="s">
        <v>115</v>
      </c>
      <c r="C752" s="33" t="s">
        <v>116</v>
      </c>
      <c r="D752" s="33">
        <v>5.75</v>
      </c>
      <c r="E752" s="33">
        <v>1.1399999999999999</v>
      </c>
      <c r="F752" t="s">
        <v>185</v>
      </c>
      <c r="G752" s="12">
        <f t="shared" ref="G752:G815" si="73">DATEVALUE(MID(C752,1,10))+TIMEVALUE(MID(C752,12,8))</f>
        <v>45178.979166666664</v>
      </c>
      <c r="H752" s="13">
        <f t="shared" ref="H752:H815" ca="1" si="74">IF(F752&gt;TODAY(),86400*(G752-25569),100)</f>
        <v>1694302199.9999998</v>
      </c>
      <c r="I752">
        <f t="shared" ref="I752:I815" si="75">ABS(1/D752-1/E752)</f>
        <v>0.70327993897787955</v>
      </c>
      <c r="J752">
        <f t="shared" ref="J752:J815" si="76">0.511+I752/2</f>
        <v>0.86263996948893973</v>
      </c>
      <c r="L752" s="32" t="s">
        <v>14</v>
      </c>
      <c r="M752" s="33" t="s">
        <v>15</v>
      </c>
      <c r="N752" s="33">
        <v>2.6</v>
      </c>
      <c r="O752" s="33">
        <v>1.54</v>
      </c>
      <c r="Q752" s="12">
        <f t="shared" si="71"/>
        <v>45179.850694444445</v>
      </c>
      <c r="R752" s="13">
        <f t="shared" ca="1" si="72"/>
        <v>1694377500</v>
      </c>
    </row>
    <row r="753" spans="2:18" x14ac:dyDescent="0.25">
      <c r="B753" s="34" t="s">
        <v>115</v>
      </c>
      <c r="C753" s="35" t="s">
        <v>116</v>
      </c>
      <c r="D753" s="35">
        <v>5.45</v>
      </c>
      <c r="E753" s="35">
        <v>1.18</v>
      </c>
      <c r="F753" t="s">
        <v>185</v>
      </c>
      <c r="G753" s="12">
        <f t="shared" si="73"/>
        <v>45178.979166666664</v>
      </c>
      <c r="H753" s="13">
        <f t="shared" ca="1" si="74"/>
        <v>1694302199.9999998</v>
      </c>
      <c r="I753">
        <f t="shared" si="75"/>
        <v>0.66397138858653404</v>
      </c>
      <c r="J753">
        <f t="shared" si="76"/>
        <v>0.84298569429326697</v>
      </c>
      <c r="L753" s="32" t="s">
        <v>14</v>
      </c>
      <c r="M753" s="33" t="s">
        <v>15</v>
      </c>
      <c r="N753" s="33">
        <v>2.63</v>
      </c>
      <c r="O753" s="33">
        <v>1.55</v>
      </c>
      <c r="Q753" s="12">
        <f t="shared" si="71"/>
        <v>45179.850694444445</v>
      </c>
      <c r="R753" s="13">
        <f t="shared" ca="1" si="72"/>
        <v>1694377500</v>
      </c>
    </row>
    <row r="754" spans="2:18" x14ac:dyDescent="0.25">
      <c r="B754" s="32" t="s">
        <v>115</v>
      </c>
      <c r="C754" s="33" t="s">
        <v>116</v>
      </c>
      <c r="D754" s="33">
        <v>5.3</v>
      </c>
      <c r="E754" s="33">
        <v>1.17</v>
      </c>
      <c r="F754" t="s">
        <v>185</v>
      </c>
      <c r="G754" s="12">
        <f t="shared" si="73"/>
        <v>45178.979166666664</v>
      </c>
      <c r="H754" s="13">
        <f t="shared" ca="1" si="74"/>
        <v>1694302199.9999998</v>
      </c>
      <c r="I754">
        <f t="shared" si="75"/>
        <v>0.66602160941783595</v>
      </c>
      <c r="J754">
        <f t="shared" si="76"/>
        <v>0.84401080470891798</v>
      </c>
      <c r="L754" s="34" t="s">
        <v>14</v>
      </c>
      <c r="M754" s="35" t="s">
        <v>15</v>
      </c>
      <c r="N754" s="35">
        <v>2.63</v>
      </c>
      <c r="O754" s="35">
        <v>1.55</v>
      </c>
      <c r="Q754" s="12">
        <f t="shared" si="71"/>
        <v>45179.850694444445</v>
      </c>
      <c r="R754" s="13">
        <f t="shared" ca="1" si="72"/>
        <v>1694377500</v>
      </c>
    </row>
    <row r="755" spans="2:18" x14ac:dyDescent="0.25">
      <c r="B755" s="34" t="s">
        <v>115</v>
      </c>
      <c r="C755" s="35" t="s">
        <v>116</v>
      </c>
      <c r="D755" s="35">
        <v>5.5</v>
      </c>
      <c r="E755" s="35">
        <v>1.1499999999999999</v>
      </c>
      <c r="F755" t="s">
        <v>185</v>
      </c>
      <c r="G755" s="12">
        <f t="shared" si="73"/>
        <v>45178.979166666664</v>
      </c>
      <c r="H755" s="13">
        <f t="shared" ca="1" si="74"/>
        <v>1694302199.9999998</v>
      </c>
      <c r="I755">
        <f t="shared" si="75"/>
        <v>0.68774703557312256</v>
      </c>
      <c r="J755">
        <f t="shared" si="76"/>
        <v>0.85487351778656129</v>
      </c>
      <c r="L755" s="34" t="s">
        <v>18</v>
      </c>
      <c r="M755" s="35" t="s">
        <v>15</v>
      </c>
      <c r="N755" s="35">
        <v>1.91</v>
      </c>
      <c r="O755" s="35">
        <v>1.91</v>
      </c>
      <c r="Q755" s="12">
        <f t="shared" si="71"/>
        <v>45179.850694444445</v>
      </c>
      <c r="R755" s="13">
        <f t="shared" ca="1" si="72"/>
        <v>1694377500</v>
      </c>
    </row>
    <row r="756" spans="2:18" x14ac:dyDescent="0.25">
      <c r="B756" s="32" t="s">
        <v>115</v>
      </c>
      <c r="C756" s="33" t="s">
        <v>116</v>
      </c>
      <c r="D756" s="33">
        <v>6</v>
      </c>
      <c r="E756" s="33">
        <v>1.1399999999999999</v>
      </c>
      <c r="F756" t="s">
        <v>185</v>
      </c>
      <c r="G756" s="12">
        <f t="shared" si="73"/>
        <v>45178.979166666664</v>
      </c>
      <c r="H756" s="13">
        <f t="shared" ca="1" si="74"/>
        <v>1694302199.9999998</v>
      </c>
      <c r="I756">
        <f t="shared" si="75"/>
        <v>0.71052631578947378</v>
      </c>
      <c r="J756">
        <f t="shared" si="76"/>
        <v>0.86626315789473685</v>
      </c>
      <c r="L756" s="34" t="s">
        <v>18</v>
      </c>
      <c r="M756" s="35" t="s">
        <v>15</v>
      </c>
      <c r="N756" s="35">
        <v>1.91</v>
      </c>
      <c r="O756" s="35">
        <v>1.91</v>
      </c>
      <c r="Q756" s="12">
        <f t="shared" si="71"/>
        <v>45179.850694444445</v>
      </c>
      <c r="R756" s="13">
        <f t="shared" ca="1" si="72"/>
        <v>1694377500</v>
      </c>
    </row>
    <row r="757" spans="2:18" x14ac:dyDescent="0.25">
      <c r="B757" s="34" t="s">
        <v>115</v>
      </c>
      <c r="C757" s="35" t="s">
        <v>116</v>
      </c>
      <c r="D757" s="35">
        <v>5.5</v>
      </c>
      <c r="E757" s="35">
        <v>1.17</v>
      </c>
      <c r="F757" t="s">
        <v>185</v>
      </c>
      <c r="G757" s="12">
        <f t="shared" si="73"/>
        <v>45178.979166666664</v>
      </c>
      <c r="H757" s="13">
        <f t="shared" ca="1" si="74"/>
        <v>1694302199.9999998</v>
      </c>
      <c r="I757">
        <f t="shared" si="75"/>
        <v>0.67288267288267289</v>
      </c>
      <c r="J757">
        <f t="shared" si="76"/>
        <v>0.84744133644133646</v>
      </c>
      <c r="L757" s="32" t="s">
        <v>18</v>
      </c>
      <c r="M757" s="33" t="s">
        <v>15</v>
      </c>
      <c r="N757" s="33">
        <v>1.91</v>
      </c>
      <c r="O757" s="33">
        <v>1.91</v>
      </c>
      <c r="Q757" s="12">
        <f t="shared" si="71"/>
        <v>45179.850694444445</v>
      </c>
      <c r="R757" s="13">
        <f t="shared" ca="1" si="72"/>
        <v>1694377500</v>
      </c>
    </row>
    <row r="758" spans="2:18" x14ac:dyDescent="0.25">
      <c r="B758" s="32" t="s">
        <v>115</v>
      </c>
      <c r="C758" s="33" t="s">
        <v>116</v>
      </c>
      <c r="D758" s="33">
        <v>5.25</v>
      </c>
      <c r="E758" s="33">
        <v>1.17</v>
      </c>
      <c r="F758" t="s">
        <v>185</v>
      </c>
      <c r="G758" s="12">
        <f t="shared" si="73"/>
        <v>45178.979166666664</v>
      </c>
      <c r="H758" s="13">
        <f t="shared" ca="1" si="74"/>
        <v>1694302199.9999998</v>
      </c>
      <c r="I758">
        <f t="shared" si="75"/>
        <v>0.66422466422466431</v>
      </c>
      <c r="J758">
        <f t="shared" si="76"/>
        <v>0.84311233211233216</v>
      </c>
      <c r="L758" s="32" t="s">
        <v>18</v>
      </c>
      <c r="M758" s="33" t="s">
        <v>15</v>
      </c>
      <c r="N758" s="33">
        <v>1.85</v>
      </c>
      <c r="O758" s="33">
        <v>1.94</v>
      </c>
      <c r="Q758" s="12">
        <f t="shared" si="71"/>
        <v>45179.850694444445</v>
      </c>
      <c r="R758" s="13">
        <f t="shared" ca="1" si="72"/>
        <v>1694377500</v>
      </c>
    </row>
    <row r="759" spans="2:18" x14ac:dyDescent="0.25">
      <c r="B759" s="34" t="s">
        <v>115</v>
      </c>
      <c r="C759" s="35" t="s">
        <v>116</v>
      </c>
      <c r="D759" s="35">
        <v>5.5</v>
      </c>
      <c r="E759" s="35">
        <v>1.1499999999999999</v>
      </c>
      <c r="F759" t="s">
        <v>185</v>
      </c>
      <c r="G759" s="12">
        <f t="shared" si="73"/>
        <v>45178.979166666664</v>
      </c>
      <c r="H759" s="13">
        <f t="shared" ca="1" si="74"/>
        <v>1694302199.9999998</v>
      </c>
      <c r="I759">
        <f t="shared" si="75"/>
        <v>0.68774703557312256</v>
      </c>
      <c r="J759">
        <f t="shared" si="76"/>
        <v>0.85487351778656129</v>
      </c>
      <c r="L759" s="34" t="s">
        <v>18</v>
      </c>
      <c r="M759" s="35" t="s">
        <v>15</v>
      </c>
      <c r="N759" s="35">
        <v>1.85</v>
      </c>
      <c r="O759" s="35">
        <v>1.94</v>
      </c>
      <c r="Q759" s="12">
        <f t="shared" si="71"/>
        <v>45179.850694444445</v>
      </c>
      <c r="R759" s="13">
        <f t="shared" ca="1" si="72"/>
        <v>1694377500</v>
      </c>
    </row>
    <row r="760" spans="2:18" x14ac:dyDescent="0.25">
      <c r="B760" s="32" t="s">
        <v>115</v>
      </c>
      <c r="C760" s="33" t="s">
        <v>116</v>
      </c>
      <c r="D760" s="33">
        <v>5.7</v>
      </c>
      <c r="E760" s="33">
        <v>1.1399999999999999</v>
      </c>
      <c r="F760" t="s">
        <v>185</v>
      </c>
      <c r="G760" s="12">
        <f t="shared" si="73"/>
        <v>45178.979166666664</v>
      </c>
      <c r="H760" s="13">
        <f t="shared" ca="1" si="74"/>
        <v>1694302199.9999998</v>
      </c>
      <c r="I760">
        <f t="shared" si="75"/>
        <v>0.70175438596491235</v>
      </c>
      <c r="J760">
        <f t="shared" si="76"/>
        <v>0.86187719298245624</v>
      </c>
      <c r="L760" s="34" t="s">
        <v>18</v>
      </c>
      <c r="M760" s="35" t="s">
        <v>15</v>
      </c>
      <c r="N760" s="35">
        <v>1.87</v>
      </c>
      <c r="O760" s="35">
        <v>1.95</v>
      </c>
      <c r="Q760" s="12">
        <f t="shared" si="71"/>
        <v>45179.850694444445</v>
      </c>
      <c r="R760" s="13">
        <f t="shared" ca="1" si="72"/>
        <v>1694377500</v>
      </c>
    </row>
    <row r="761" spans="2:18" x14ac:dyDescent="0.25">
      <c r="B761" s="34" t="s">
        <v>115</v>
      </c>
      <c r="C761" s="35" t="s">
        <v>116</v>
      </c>
      <c r="D761" s="35">
        <v>6</v>
      </c>
      <c r="E761" s="35">
        <v>1.1299999999999999</v>
      </c>
      <c r="F761" t="s">
        <v>185</v>
      </c>
      <c r="G761" s="12">
        <f t="shared" si="73"/>
        <v>45178.979166666664</v>
      </c>
      <c r="H761" s="13">
        <f t="shared" ca="1" si="74"/>
        <v>1694302199.9999998</v>
      </c>
      <c r="I761">
        <f t="shared" si="75"/>
        <v>0.71828908554572279</v>
      </c>
      <c r="J761">
        <f t="shared" si="76"/>
        <v>0.87014454277286135</v>
      </c>
      <c r="L761" s="32" t="s">
        <v>18</v>
      </c>
      <c r="M761" s="33" t="s">
        <v>15</v>
      </c>
      <c r="N761" s="33">
        <v>1.87</v>
      </c>
      <c r="O761" s="33">
        <v>1.95</v>
      </c>
      <c r="Q761" s="12">
        <f t="shared" si="71"/>
        <v>45179.850694444445</v>
      </c>
      <c r="R761" s="13">
        <f t="shared" ca="1" si="72"/>
        <v>1694377500</v>
      </c>
    </row>
    <row r="762" spans="2:18" x14ac:dyDescent="0.25">
      <c r="B762" s="32" t="s">
        <v>115</v>
      </c>
      <c r="C762" s="33" t="s">
        <v>116</v>
      </c>
      <c r="D762" s="33">
        <v>5.6</v>
      </c>
      <c r="E762" s="33">
        <v>1.1499999999999999</v>
      </c>
      <c r="F762" t="s">
        <v>185</v>
      </c>
      <c r="G762" s="12">
        <f t="shared" si="73"/>
        <v>45178.979166666664</v>
      </c>
      <c r="H762" s="13">
        <f t="shared" ca="1" si="74"/>
        <v>1694302199.9999998</v>
      </c>
      <c r="I762">
        <f t="shared" si="75"/>
        <v>0.69099378881987583</v>
      </c>
      <c r="J762">
        <f t="shared" si="76"/>
        <v>0.85649689440993793</v>
      </c>
      <c r="L762" s="34" t="s">
        <v>18</v>
      </c>
      <c r="M762" s="35" t="s">
        <v>15</v>
      </c>
      <c r="N762" s="35">
        <v>1.87</v>
      </c>
      <c r="O762" s="35">
        <v>1.95</v>
      </c>
      <c r="Q762" s="12">
        <f t="shared" si="71"/>
        <v>45179.850694444445</v>
      </c>
      <c r="R762" s="13">
        <f t="shared" ca="1" si="72"/>
        <v>1694377500</v>
      </c>
    </row>
    <row r="763" spans="2:18" x14ac:dyDescent="0.25">
      <c r="B763" s="34" t="s">
        <v>117</v>
      </c>
      <c r="C763" s="35" t="s">
        <v>116</v>
      </c>
      <c r="D763" s="35">
        <v>10</v>
      </c>
      <c r="E763" s="35">
        <v>1.05</v>
      </c>
      <c r="F763" t="s">
        <v>185</v>
      </c>
      <c r="G763" s="12">
        <f t="shared" si="73"/>
        <v>45178.979166666664</v>
      </c>
      <c r="H763" s="13">
        <f t="shared" ca="1" si="74"/>
        <v>1694302199.9999998</v>
      </c>
      <c r="I763">
        <f t="shared" si="75"/>
        <v>0.85238095238095235</v>
      </c>
      <c r="J763">
        <f t="shared" si="76"/>
        <v>0.93719047619047613</v>
      </c>
      <c r="L763" s="32" t="s">
        <v>18</v>
      </c>
      <c r="M763" s="33" t="s">
        <v>15</v>
      </c>
      <c r="N763" s="33">
        <v>1.87</v>
      </c>
      <c r="O763" s="33">
        <v>1.95</v>
      </c>
      <c r="Q763" s="12">
        <f t="shared" si="71"/>
        <v>45179.850694444445</v>
      </c>
      <c r="R763" s="13">
        <f t="shared" ca="1" si="72"/>
        <v>1694377500</v>
      </c>
    </row>
    <row r="764" spans="2:18" x14ac:dyDescent="0.25">
      <c r="B764" s="32" t="s">
        <v>117</v>
      </c>
      <c r="C764" s="33" t="s">
        <v>116</v>
      </c>
      <c r="D764" s="33">
        <v>8.6999999999999993</v>
      </c>
      <c r="E764" s="33">
        <v>1.08</v>
      </c>
      <c r="F764" t="s">
        <v>185</v>
      </c>
      <c r="G764" s="12">
        <f t="shared" si="73"/>
        <v>45178.979166666664</v>
      </c>
      <c r="H764" s="13">
        <f t="shared" ca="1" si="74"/>
        <v>1694302199.9999998</v>
      </c>
      <c r="I764">
        <f t="shared" si="75"/>
        <v>0.81098339719029366</v>
      </c>
      <c r="J764">
        <f t="shared" si="76"/>
        <v>0.91649169859514679</v>
      </c>
      <c r="L764" s="32" t="s">
        <v>18</v>
      </c>
      <c r="M764" s="33" t="s">
        <v>15</v>
      </c>
      <c r="N764" s="33">
        <v>1.86</v>
      </c>
      <c r="O764" s="33">
        <v>1.97</v>
      </c>
      <c r="Q764" s="12">
        <f t="shared" si="71"/>
        <v>45179.850694444445</v>
      </c>
      <c r="R764" s="13">
        <f t="shared" ca="1" si="72"/>
        <v>1694377500</v>
      </c>
    </row>
    <row r="765" spans="2:18" x14ac:dyDescent="0.25">
      <c r="B765" s="34" t="s">
        <v>117</v>
      </c>
      <c r="C765" s="35" t="s">
        <v>116</v>
      </c>
      <c r="D765" s="35">
        <v>9</v>
      </c>
      <c r="E765" s="35">
        <v>1.06</v>
      </c>
      <c r="F765" t="s">
        <v>185</v>
      </c>
      <c r="G765" s="12">
        <f t="shared" si="73"/>
        <v>45178.979166666664</v>
      </c>
      <c r="H765" s="13">
        <f t="shared" ca="1" si="74"/>
        <v>1694302199.9999998</v>
      </c>
      <c r="I765">
        <f t="shared" si="75"/>
        <v>0.83228511530398319</v>
      </c>
      <c r="J765">
        <f t="shared" si="76"/>
        <v>0.92714255765199161</v>
      </c>
      <c r="L765" s="34" t="s">
        <v>18</v>
      </c>
      <c r="M765" s="35" t="s">
        <v>15</v>
      </c>
      <c r="N765" s="35">
        <v>1.83</v>
      </c>
      <c r="O765" s="35">
        <v>2</v>
      </c>
      <c r="Q765" s="12">
        <f t="shared" si="71"/>
        <v>45179.850694444445</v>
      </c>
      <c r="R765" s="13">
        <f t="shared" ca="1" si="72"/>
        <v>1694377500</v>
      </c>
    </row>
    <row r="766" spans="2:18" x14ac:dyDescent="0.25">
      <c r="B766" s="32" t="s">
        <v>117</v>
      </c>
      <c r="C766" s="33" t="s">
        <v>116</v>
      </c>
      <c r="D766" s="33">
        <v>9</v>
      </c>
      <c r="E766" s="33">
        <v>1.06</v>
      </c>
      <c r="F766" t="s">
        <v>185</v>
      </c>
      <c r="G766" s="12">
        <f t="shared" si="73"/>
        <v>45178.979166666664</v>
      </c>
      <c r="H766" s="13">
        <f t="shared" ca="1" si="74"/>
        <v>1694302199.9999998</v>
      </c>
      <c r="I766">
        <f t="shared" si="75"/>
        <v>0.83228511530398319</v>
      </c>
      <c r="J766">
        <f t="shared" si="76"/>
        <v>0.92714255765199161</v>
      </c>
      <c r="L766" s="34" t="s">
        <v>18</v>
      </c>
      <c r="M766" s="35" t="s">
        <v>15</v>
      </c>
      <c r="N766" s="35">
        <v>1.83</v>
      </c>
      <c r="O766" s="35">
        <v>2</v>
      </c>
      <c r="Q766" s="12">
        <f t="shared" si="71"/>
        <v>45179.850694444445</v>
      </c>
      <c r="R766" s="13">
        <f t="shared" ca="1" si="72"/>
        <v>1694377500</v>
      </c>
    </row>
    <row r="767" spans="2:18" x14ac:dyDescent="0.25">
      <c r="B767" s="34" t="s">
        <v>117</v>
      </c>
      <c r="C767" s="35" t="s">
        <v>116</v>
      </c>
      <c r="D767" s="35">
        <v>9.25</v>
      </c>
      <c r="E767" s="35">
        <v>1.07</v>
      </c>
      <c r="F767" t="s">
        <v>185</v>
      </c>
      <c r="G767" s="12">
        <f t="shared" si="73"/>
        <v>45178.979166666664</v>
      </c>
      <c r="H767" s="13">
        <f t="shared" ca="1" si="74"/>
        <v>1694302199.9999998</v>
      </c>
      <c r="I767">
        <f t="shared" si="75"/>
        <v>0.82647133114422833</v>
      </c>
      <c r="J767">
        <f t="shared" si="76"/>
        <v>0.92423566557211423</v>
      </c>
      <c r="L767" s="34" t="s">
        <v>18</v>
      </c>
      <c r="M767" s="35" t="s">
        <v>15</v>
      </c>
      <c r="N767" s="35">
        <v>1.83</v>
      </c>
      <c r="O767" s="35">
        <v>2</v>
      </c>
      <c r="Q767" s="12">
        <f t="shared" si="71"/>
        <v>45179.850694444445</v>
      </c>
      <c r="R767" s="13">
        <f t="shared" ca="1" si="72"/>
        <v>1694377500</v>
      </c>
    </row>
    <row r="768" spans="2:18" x14ac:dyDescent="0.25">
      <c r="B768" s="32" t="s">
        <v>117</v>
      </c>
      <c r="C768" s="33" t="s">
        <v>116</v>
      </c>
      <c r="D768" s="33">
        <v>9</v>
      </c>
      <c r="E768" s="33">
        <v>1.07</v>
      </c>
      <c r="F768" t="s">
        <v>185</v>
      </c>
      <c r="G768" s="12">
        <f t="shared" si="73"/>
        <v>45178.979166666664</v>
      </c>
      <c r="H768" s="13">
        <f t="shared" ca="1" si="74"/>
        <v>1694302199.9999998</v>
      </c>
      <c r="I768">
        <f t="shared" si="75"/>
        <v>0.82346832814122539</v>
      </c>
      <c r="J768">
        <f t="shared" si="76"/>
        <v>0.92273416407061271</v>
      </c>
      <c r="L768" s="32" t="s">
        <v>18</v>
      </c>
      <c r="M768" s="33" t="s">
        <v>15</v>
      </c>
      <c r="N768" s="33">
        <v>1.83</v>
      </c>
      <c r="O768" s="33">
        <v>2</v>
      </c>
      <c r="Q768" s="12">
        <f t="shared" si="71"/>
        <v>45179.850694444445</v>
      </c>
      <c r="R768" s="13">
        <f t="shared" ca="1" si="72"/>
        <v>1694377500</v>
      </c>
    </row>
    <row r="769" spans="2:18" x14ac:dyDescent="0.25">
      <c r="B769" s="34" t="s">
        <v>117</v>
      </c>
      <c r="C769" s="35" t="s">
        <v>116</v>
      </c>
      <c r="D769" s="35">
        <v>9.5</v>
      </c>
      <c r="E769" s="35">
        <v>1.07</v>
      </c>
      <c r="F769" t="s">
        <v>185</v>
      </c>
      <c r="G769" s="12">
        <f t="shared" si="73"/>
        <v>45178.979166666664</v>
      </c>
      <c r="H769" s="13">
        <f t="shared" ca="1" si="74"/>
        <v>1694302199.9999998</v>
      </c>
      <c r="I769">
        <f t="shared" si="75"/>
        <v>0.82931628135759961</v>
      </c>
      <c r="J769">
        <f t="shared" si="76"/>
        <v>0.92565814067879981</v>
      </c>
      <c r="L769" s="32" t="s">
        <v>18</v>
      </c>
      <c r="M769" s="33" t="s">
        <v>15</v>
      </c>
      <c r="N769" s="33">
        <v>1.85</v>
      </c>
      <c r="O769" s="33">
        <v>2</v>
      </c>
      <c r="Q769" s="12">
        <f t="shared" si="71"/>
        <v>45179.850694444445</v>
      </c>
      <c r="R769" s="13">
        <f t="shared" ca="1" si="72"/>
        <v>1694377500</v>
      </c>
    </row>
    <row r="770" spans="2:18" x14ac:dyDescent="0.25">
      <c r="B770" s="32" t="s">
        <v>117</v>
      </c>
      <c r="C770" s="33" t="s">
        <v>116</v>
      </c>
      <c r="D770" s="33">
        <v>9.25</v>
      </c>
      <c r="E770" s="33">
        <v>1.07</v>
      </c>
      <c r="F770" t="s">
        <v>185</v>
      </c>
      <c r="G770" s="12">
        <f t="shared" si="73"/>
        <v>45178.979166666664</v>
      </c>
      <c r="H770" s="13">
        <f t="shared" ca="1" si="74"/>
        <v>1694302199.9999998</v>
      </c>
      <c r="I770">
        <f t="shared" si="75"/>
        <v>0.82647133114422833</v>
      </c>
      <c r="J770">
        <f t="shared" si="76"/>
        <v>0.92423566557211423</v>
      </c>
      <c r="L770" s="32" t="s">
        <v>18</v>
      </c>
      <c r="M770" s="33" t="s">
        <v>15</v>
      </c>
      <c r="N770" s="33">
        <v>1.85</v>
      </c>
      <c r="O770" s="33">
        <v>2.02</v>
      </c>
      <c r="Q770" s="12">
        <f t="shared" si="71"/>
        <v>45179.850694444445</v>
      </c>
      <c r="R770" s="13">
        <f t="shared" ca="1" si="72"/>
        <v>1694377500</v>
      </c>
    </row>
    <row r="771" spans="2:18" x14ac:dyDescent="0.25">
      <c r="B771" s="34" t="s">
        <v>117</v>
      </c>
      <c r="C771" s="35" t="s">
        <v>116</v>
      </c>
      <c r="D771" s="35">
        <v>8.5</v>
      </c>
      <c r="E771" s="35">
        <v>1.07</v>
      </c>
      <c r="F771" t="s">
        <v>185</v>
      </c>
      <c r="G771" s="12">
        <f t="shared" si="73"/>
        <v>45178.979166666664</v>
      </c>
      <c r="H771" s="13">
        <f t="shared" ca="1" si="74"/>
        <v>1694302199.9999998</v>
      </c>
      <c r="I771">
        <f t="shared" si="75"/>
        <v>0.816932380428807</v>
      </c>
      <c r="J771">
        <f t="shared" si="76"/>
        <v>0.91946619021440346</v>
      </c>
      <c r="L771" s="34" t="s">
        <v>19</v>
      </c>
      <c r="M771" s="35" t="s">
        <v>15</v>
      </c>
      <c r="N771" s="35">
        <v>1.62</v>
      </c>
      <c r="O771" s="35">
        <v>2.2999999999999998</v>
      </c>
      <c r="Q771" s="12">
        <f t="shared" si="71"/>
        <v>45179.850694444445</v>
      </c>
      <c r="R771" s="13">
        <f t="shared" ca="1" si="72"/>
        <v>1694377500</v>
      </c>
    </row>
    <row r="772" spans="2:18" x14ac:dyDescent="0.25">
      <c r="B772" s="32" t="s">
        <v>117</v>
      </c>
      <c r="C772" s="33" t="s">
        <v>116</v>
      </c>
      <c r="D772" s="33">
        <v>8.5</v>
      </c>
      <c r="E772" s="33">
        <v>1.08</v>
      </c>
      <c r="F772" t="s">
        <v>185</v>
      </c>
      <c r="G772" s="12">
        <f t="shared" si="73"/>
        <v>45178.979166666664</v>
      </c>
      <c r="H772" s="13">
        <f t="shared" ca="1" si="74"/>
        <v>1694302199.9999998</v>
      </c>
      <c r="I772">
        <f t="shared" si="75"/>
        <v>0.80827886710239638</v>
      </c>
      <c r="J772">
        <f t="shared" si="76"/>
        <v>0.9151394335511982</v>
      </c>
      <c r="L772" s="34" t="s">
        <v>19</v>
      </c>
      <c r="M772" s="35" t="s">
        <v>15</v>
      </c>
      <c r="N772" s="35">
        <v>1.67</v>
      </c>
      <c r="O772" s="35">
        <v>2.2999999999999998</v>
      </c>
      <c r="Q772" s="12">
        <f t="shared" si="71"/>
        <v>45179.850694444445</v>
      </c>
      <c r="R772" s="13">
        <f t="shared" ca="1" si="72"/>
        <v>1694377500</v>
      </c>
    </row>
    <row r="773" spans="2:18" x14ac:dyDescent="0.25">
      <c r="B773" s="34" t="s">
        <v>117</v>
      </c>
      <c r="C773" s="35" t="s">
        <v>116</v>
      </c>
      <c r="D773" s="35">
        <v>8.5</v>
      </c>
      <c r="E773" s="35">
        <v>1.08</v>
      </c>
      <c r="F773" t="s">
        <v>185</v>
      </c>
      <c r="G773" s="12">
        <f t="shared" si="73"/>
        <v>45178.979166666664</v>
      </c>
      <c r="H773" s="13">
        <f t="shared" ca="1" si="74"/>
        <v>1694302199.9999998</v>
      </c>
      <c r="I773">
        <f t="shared" si="75"/>
        <v>0.80827886710239638</v>
      </c>
      <c r="J773">
        <f t="shared" si="76"/>
        <v>0.9151394335511982</v>
      </c>
      <c r="L773" s="32" t="s">
        <v>19</v>
      </c>
      <c r="M773" s="33" t="s">
        <v>15</v>
      </c>
      <c r="N773" s="33">
        <v>1.61</v>
      </c>
      <c r="O773" s="33">
        <v>2.34</v>
      </c>
      <c r="Q773" s="12">
        <f t="shared" ref="Q773:Q834" si="77">DATEVALUE(MID(M773,1,10))+TIMEVALUE(MID(M773,12,8))</f>
        <v>45179.850694444445</v>
      </c>
      <c r="R773" s="13">
        <f t="shared" ref="R773:R834" ca="1" si="78">IF(Q773&gt;TODAY(),86400*(Q773-25569),0)</f>
        <v>1694377500</v>
      </c>
    </row>
    <row r="774" spans="2:18" x14ac:dyDescent="0.25">
      <c r="B774" s="32" t="s">
        <v>117</v>
      </c>
      <c r="C774" s="33" t="s">
        <v>116</v>
      </c>
      <c r="D774" s="33">
        <v>8.9</v>
      </c>
      <c r="E774" s="33">
        <v>1.07</v>
      </c>
      <c r="F774" t="s">
        <v>185</v>
      </c>
      <c r="G774" s="12">
        <f t="shared" si="73"/>
        <v>45178.979166666664</v>
      </c>
      <c r="H774" s="13">
        <f t="shared" ca="1" si="74"/>
        <v>1694302199.9999998</v>
      </c>
      <c r="I774">
        <f t="shared" si="75"/>
        <v>0.82221988869053875</v>
      </c>
      <c r="J774">
        <f t="shared" si="76"/>
        <v>0.92210994434526938</v>
      </c>
      <c r="L774" s="32" t="s">
        <v>19</v>
      </c>
      <c r="M774" s="33" t="s">
        <v>15</v>
      </c>
      <c r="N774" s="33">
        <v>1.61</v>
      </c>
      <c r="O774" s="33">
        <v>2.35</v>
      </c>
      <c r="Q774" s="12">
        <f t="shared" si="77"/>
        <v>45179.850694444445</v>
      </c>
      <c r="R774" s="13">
        <f t="shared" ca="1" si="78"/>
        <v>1694377500</v>
      </c>
    </row>
    <row r="775" spans="2:18" x14ac:dyDescent="0.25">
      <c r="B775" s="34" t="s">
        <v>117</v>
      </c>
      <c r="C775" s="35" t="s">
        <v>116</v>
      </c>
      <c r="D775" s="35">
        <v>10.199999999999999</v>
      </c>
      <c r="E775" s="35">
        <v>1.06</v>
      </c>
      <c r="F775" t="s">
        <v>185</v>
      </c>
      <c r="G775" s="12">
        <f t="shared" si="73"/>
        <v>45178.979166666664</v>
      </c>
      <c r="H775" s="13">
        <f t="shared" ca="1" si="74"/>
        <v>1694302199.9999998</v>
      </c>
      <c r="I775">
        <f t="shared" si="75"/>
        <v>0.84535701072881975</v>
      </c>
      <c r="J775">
        <f t="shared" si="76"/>
        <v>0.93367850536440988</v>
      </c>
      <c r="L775" s="34" t="s">
        <v>19</v>
      </c>
      <c r="M775" s="35" t="s">
        <v>15</v>
      </c>
      <c r="N775" s="35">
        <v>1.61</v>
      </c>
      <c r="O775" s="35">
        <v>2.35</v>
      </c>
      <c r="Q775" s="12">
        <f t="shared" si="77"/>
        <v>45179.850694444445</v>
      </c>
      <c r="R775" s="13">
        <f t="shared" ca="1" si="78"/>
        <v>1694377500</v>
      </c>
    </row>
    <row r="776" spans="2:18" x14ac:dyDescent="0.25">
      <c r="B776" s="32" t="s">
        <v>118</v>
      </c>
      <c r="C776" s="33" t="s">
        <v>119</v>
      </c>
      <c r="D776" s="33">
        <v>1.1499999999999999</v>
      </c>
      <c r="E776" s="33">
        <v>5.6</v>
      </c>
      <c r="F776" t="s">
        <v>185</v>
      </c>
      <c r="G776" s="12">
        <f t="shared" si="73"/>
        <v>45179</v>
      </c>
      <c r="H776" s="13">
        <f t="shared" ca="1" si="74"/>
        <v>1694304000</v>
      </c>
      <c r="I776">
        <f t="shared" si="75"/>
        <v>0.69099378881987583</v>
      </c>
      <c r="J776">
        <f t="shared" si="76"/>
        <v>0.85649689440993793</v>
      </c>
      <c r="L776" s="34" t="s">
        <v>19</v>
      </c>
      <c r="M776" s="35" t="s">
        <v>15</v>
      </c>
      <c r="N776" s="35">
        <v>1.62</v>
      </c>
      <c r="O776" s="35">
        <v>2.35</v>
      </c>
      <c r="Q776" s="12">
        <f t="shared" si="77"/>
        <v>45179.850694444445</v>
      </c>
      <c r="R776" s="13">
        <f t="shared" ca="1" si="78"/>
        <v>1694377500</v>
      </c>
    </row>
    <row r="777" spans="2:18" x14ac:dyDescent="0.25">
      <c r="B777" s="34" t="s">
        <v>118</v>
      </c>
      <c r="C777" s="35" t="s">
        <v>119</v>
      </c>
      <c r="D777" s="35">
        <v>1.17</v>
      </c>
      <c r="E777" s="35">
        <v>5.6</v>
      </c>
      <c r="F777" t="s">
        <v>185</v>
      </c>
      <c r="G777" s="12">
        <f t="shared" si="73"/>
        <v>45179</v>
      </c>
      <c r="H777" s="13">
        <f t="shared" ca="1" si="74"/>
        <v>1694304000</v>
      </c>
      <c r="I777">
        <f t="shared" si="75"/>
        <v>0.67612942612942617</v>
      </c>
      <c r="J777">
        <f t="shared" si="76"/>
        <v>0.84906471306471309</v>
      </c>
      <c r="L777" s="34" t="s">
        <v>19</v>
      </c>
      <c r="M777" s="35" t="s">
        <v>15</v>
      </c>
      <c r="N777" s="35">
        <v>1.65</v>
      </c>
      <c r="O777" s="35">
        <v>2.35</v>
      </c>
      <c r="Q777" s="12">
        <f t="shared" si="77"/>
        <v>45179.850694444445</v>
      </c>
      <c r="R777" s="13">
        <f t="shared" ca="1" si="78"/>
        <v>1694377500</v>
      </c>
    </row>
    <row r="778" spans="2:18" x14ac:dyDescent="0.25">
      <c r="B778" s="32" t="s">
        <v>118</v>
      </c>
      <c r="C778" s="33" t="s">
        <v>119</v>
      </c>
      <c r="D778" s="33">
        <v>1.1499999999999999</v>
      </c>
      <c r="E778" s="33">
        <v>5.5</v>
      </c>
      <c r="F778" t="s">
        <v>185</v>
      </c>
      <c r="G778" s="12">
        <f t="shared" si="73"/>
        <v>45179</v>
      </c>
      <c r="H778" s="13">
        <f t="shared" ca="1" si="74"/>
        <v>1694304000</v>
      </c>
      <c r="I778">
        <f t="shared" si="75"/>
        <v>0.68774703557312256</v>
      </c>
      <c r="J778">
        <f t="shared" si="76"/>
        <v>0.85487351778656129</v>
      </c>
      <c r="L778" s="34" t="s">
        <v>19</v>
      </c>
      <c r="M778" s="35" t="s">
        <v>15</v>
      </c>
      <c r="N778" s="35">
        <v>1.65</v>
      </c>
      <c r="O778" s="35">
        <v>2.35</v>
      </c>
      <c r="Q778" s="12">
        <f t="shared" si="77"/>
        <v>45179.850694444445</v>
      </c>
      <c r="R778" s="13">
        <f t="shared" ca="1" si="78"/>
        <v>1694377500</v>
      </c>
    </row>
    <row r="779" spans="2:18" x14ac:dyDescent="0.25">
      <c r="B779" s="34" t="s">
        <v>118</v>
      </c>
      <c r="C779" s="35" t="s">
        <v>119</v>
      </c>
      <c r="D779" s="35">
        <v>1.1399999999999999</v>
      </c>
      <c r="E779" s="35">
        <v>5.8</v>
      </c>
      <c r="F779" t="s">
        <v>185</v>
      </c>
      <c r="G779" s="12">
        <f t="shared" si="73"/>
        <v>45179</v>
      </c>
      <c r="H779" s="13">
        <f t="shared" ca="1" si="74"/>
        <v>1694304000</v>
      </c>
      <c r="I779">
        <f t="shared" si="75"/>
        <v>0.70477918935269213</v>
      </c>
      <c r="J779">
        <f t="shared" si="76"/>
        <v>0.86338959467634613</v>
      </c>
      <c r="L779" s="32" t="s">
        <v>19</v>
      </c>
      <c r="M779" s="33" t="s">
        <v>15</v>
      </c>
      <c r="N779" s="33">
        <v>1.62</v>
      </c>
      <c r="O779" s="33">
        <v>2.36</v>
      </c>
      <c r="Q779" s="12">
        <f t="shared" si="77"/>
        <v>45179.850694444445</v>
      </c>
      <c r="R779" s="13">
        <f t="shared" ca="1" si="78"/>
        <v>1694377500</v>
      </c>
    </row>
    <row r="780" spans="2:18" x14ac:dyDescent="0.25">
      <c r="B780" s="32" t="s">
        <v>118</v>
      </c>
      <c r="C780" s="33" t="s">
        <v>119</v>
      </c>
      <c r="D780" s="33">
        <v>1.1499999999999999</v>
      </c>
      <c r="E780" s="33">
        <v>5.9</v>
      </c>
      <c r="F780" t="s">
        <v>185</v>
      </c>
      <c r="G780" s="12">
        <f t="shared" si="73"/>
        <v>45179</v>
      </c>
      <c r="H780" s="13">
        <f t="shared" ca="1" si="74"/>
        <v>1694304000</v>
      </c>
      <c r="I780">
        <f t="shared" si="75"/>
        <v>0.70007369196757563</v>
      </c>
      <c r="J780">
        <f t="shared" si="76"/>
        <v>0.86103684598378782</v>
      </c>
      <c r="L780" s="32" t="s">
        <v>19</v>
      </c>
      <c r="M780" s="33" t="s">
        <v>15</v>
      </c>
      <c r="N780" s="33">
        <v>1.62</v>
      </c>
      <c r="O780" s="33">
        <v>2.36</v>
      </c>
      <c r="Q780" s="12">
        <f t="shared" si="77"/>
        <v>45179.850694444445</v>
      </c>
      <c r="R780" s="13">
        <f t="shared" ca="1" si="78"/>
        <v>1694377500</v>
      </c>
    </row>
    <row r="781" spans="2:18" x14ac:dyDescent="0.25">
      <c r="B781" s="34" t="s">
        <v>118</v>
      </c>
      <c r="C781" s="35" t="s">
        <v>119</v>
      </c>
      <c r="D781" s="35">
        <v>1.1399999999999999</v>
      </c>
      <c r="E781" s="35">
        <v>5.8</v>
      </c>
      <c r="F781" t="s">
        <v>185</v>
      </c>
      <c r="G781" s="12">
        <f t="shared" si="73"/>
        <v>45179</v>
      </c>
      <c r="H781" s="13">
        <f t="shared" ca="1" si="74"/>
        <v>1694304000</v>
      </c>
      <c r="I781">
        <f t="shared" si="75"/>
        <v>0.70477918935269213</v>
      </c>
      <c r="J781">
        <f t="shared" si="76"/>
        <v>0.86338959467634613</v>
      </c>
      <c r="L781" s="34" t="s">
        <v>19</v>
      </c>
      <c r="M781" s="35" t="s">
        <v>15</v>
      </c>
      <c r="N781" s="35">
        <v>1.61</v>
      </c>
      <c r="O781" s="35">
        <v>2.4</v>
      </c>
      <c r="Q781" s="12">
        <f t="shared" si="77"/>
        <v>45179.850694444445</v>
      </c>
      <c r="R781" s="13">
        <f t="shared" ca="1" si="78"/>
        <v>1694377500</v>
      </c>
    </row>
    <row r="782" spans="2:18" x14ac:dyDescent="0.25">
      <c r="B782" s="32" t="s">
        <v>118</v>
      </c>
      <c r="C782" s="33" t="s">
        <v>119</v>
      </c>
      <c r="D782" s="33">
        <v>1.17</v>
      </c>
      <c r="E782" s="33">
        <v>5.5</v>
      </c>
      <c r="F782" t="s">
        <v>185</v>
      </c>
      <c r="G782" s="12">
        <f t="shared" si="73"/>
        <v>45179</v>
      </c>
      <c r="H782" s="13">
        <f t="shared" ca="1" si="74"/>
        <v>1694304000</v>
      </c>
      <c r="I782">
        <f t="shared" si="75"/>
        <v>0.67288267288267289</v>
      </c>
      <c r="J782">
        <f t="shared" si="76"/>
        <v>0.84744133644133646</v>
      </c>
      <c r="L782" s="32" t="s">
        <v>19</v>
      </c>
      <c r="M782" s="33" t="s">
        <v>15</v>
      </c>
      <c r="N782" s="33">
        <v>1.61</v>
      </c>
      <c r="O782" s="33">
        <v>2.4</v>
      </c>
      <c r="Q782" s="12">
        <f t="shared" si="77"/>
        <v>45179.850694444445</v>
      </c>
      <c r="R782" s="13">
        <f t="shared" ca="1" si="78"/>
        <v>1694377500</v>
      </c>
    </row>
    <row r="783" spans="2:18" x14ac:dyDescent="0.25">
      <c r="B783" s="34" t="s">
        <v>118</v>
      </c>
      <c r="C783" s="35" t="s">
        <v>119</v>
      </c>
      <c r="D783" s="35">
        <v>1.17</v>
      </c>
      <c r="E783" s="35">
        <v>5.6</v>
      </c>
      <c r="F783" t="s">
        <v>185</v>
      </c>
      <c r="G783" s="12">
        <f t="shared" si="73"/>
        <v>45179</v>
      </c>
      <c r="H783" s="13">
        <f t="shared" ca="1" si="74"/>
        <v>1694304000</v>
      </c>
      <c r="I783">
        <f t="shared" si="75"/>
        <v>0.67612942612942617</v>
      </c>
      <c r="J783">
        <f t="shared" si="76"/>
        <v>0.84906471306471309</v>
      </c>
      <c r="L783" s="32" t="s">
        <v>19</v>
      </c>
      <c r="M783" s="33" t="s">
        <v>15</v>
      </c>
      <c r="N783" s="33">
        <v>1.61</v>
      </c>
      <c r="O783" s="33">
        <v>2.4</v>
      </c>
      <c r="Q783" s="12">
        <f t="shared" si="77"/>
        <v>45179.850694444445</v>
      </c>
      <c r="R783" s="13">
        <f t="shared" ca="1" si="78"/>
        <v>1694377500</v>
      </c>
    </row>
    <row r="784" spans="2:18" x14ac:dyDescent="0.25">
      <c r="B784" s="32" t="s">
        <v>118</v>
      </c>
      <c r="C784" s="33" t="s">
        <v>119</v>
      </c>
      <c r="D784" s="33">
        <v>1.1399999999999999</v>
      </c>
      <c r="E784" s="33">
        <v>5.75</v>
      </c>
      <c r="F784" t="s">
        <v>185</v>
      </c>
      <c r="G784" s="12">
        <f t="shared" si="73"/>
        <v>45179</v>
      </c>
      <c r="H784" s="13">
        <f t="shared" ca="1" si="74"/>
        <v>1694304000</v>
      </c>
      <c r="I784">
        <f t="shared" si="75"/>
        <v>0.70327993897787955</v>
      </c>
      <c r="J784">
        <f t="shared" si="76"/>
        <v>0.86263996948893973</v>
      </c>
      <c r="L784" s="32" t="s">
        <v>19</v>
      </c>
      <c r="M784" s="33" t="s">
        <v>15</v>
      </c>
      <c r="N784" s="33">
        <v>1.63</v>
      </c>
      <c r="O784" s="33">
        <v>2.4</v>
      </c>
      <c r="Q784" s="12">
        <f t="shared" si="77"/>
        <v>45179.850694444445</v>
      </c>
      <c r="R784" s="13">
        <f t="shared" ca="1" si="78"/>
        <v>1694377500</v>
      </c>
    </row>
    <row r="785" spans="2:18" x14ac:dyDescent="0.25">
      <c r="B785" s="34" t="s">
        <v>251</v>
      </c>
      <c r="C785" s="35" t="s">
        <v>252</v>
      </c>
      <c r="D785" s="35">
        <v>1.01</v>
      </c>
      <c r="E785" s="35">
        <v>16.75</v>
      </c>
      <c r="F785" t="s">
        <v>185</v>
      </c>
      <c r="G785" s="12">
        <f t="shared" si="73"/>
        <v>45179.020833333336</v>
      </c>
      <c r="H785" s="13">
        <f t="shared" ca="1" si="74"/>
        <v>1694305800.0000002</v>
      </c>
      <c r="I785">
        <f t="shared" si="75"/>
        <v>0.93039751736367671</v>
      </c>
      <c r="J785">
        <f t="shared" si="76"/>
        <v>0.97619875868183836</v>
      </c>
      <c r="L785" s="32" t="s">
        <v>19</v>
      </c>
      <c r="M785" s="33" t="s">
        <v>15</v>
      </c>
      <c r="N785" s="33">
        <v>1.62</v>
      </c>
      <c r="O785" s="33">
        <v>2.41</v>
      </c>
      <c r="Q785" s="12">
        <f t="shared" si="77"/>
        <v>45179.850694444445</v>
      </c>
      <c r="R785" s="13">
        <f t="shared" ca="1" si="78"/>
        <v>1694377500</v>
      </c>
    </row>
    <row r="786" spans="2:18" x14ac:dyDescent="0.25">
      <c r="B786" s="32" t="s">
        <v>251</v>
      </c>
      <c r="C786" s="33" t="s">
        <v>252</v>
      </c>
      <c r="D786" s="33">
        <v>1.01</v>
      </c>
      <c r="E786" s="33">
        <v>23</v>
      </c>
      <c r="F786" t="s">
        <v>185</v>
      </c>
      <c r="G786" s="12">
        <f t="shared" si="73"/>
        <v>45179.020833333336</v>
      </c>
      <c r="H786" s="13">
        <f t="shared" ca="1" si="74"/>
        <v>1694305800.0000002</v>
      </c>
      <c r="I786">
        <f t="shared" si="75"/>
        <v>0.9466207490314249</v>
      </c>
      <c r="J786">
        <f t="shared" si="76"/>
        <v>0.98431037451571246</v>
      </c>
      <c r="L786" s="34" t="s">
        <v>19</v>
      </c>
      <c r="M786" s="35" t="s">
        <v>15</v>
      </c>
      <c r="N786" s="35">
        <v>1.62</v>
      </c>
      <c r="O786" s="35">
        <v>2.41</v>
      </c>
      <c r="Q786" s="12">
        <f t="shared" si="77"/>
        <v>45179.850694444445</v>
      </c>
      <c r="R786" s="13">
        <f t="shared" ca="1" si="78"/>
        <v>1694377500</v>
      </c>
    </row>
    <row r="787" spans="2:18" x14ac:dyDescent="0.25">
      <c r="B787" s="34" t="s">
        <v>251</v>
      </c>
      <c r="C787" s="35" t="s">
        <v>252</v>
      </c>
      <c r="D787" s="35">
        <v>1.01</v>
      </c>
      <c r="E787" s="35">
        <v>23</v>
      </c>
      <c r="F787" t="s">
        <v>185</v>
      </c>
      <c r="G787" s="12">
        <f t="shared" si="73"/>
        <v>45179.020833333336</v>
      </c>
      <c r="H787" s="13">
        <f t="shared" ca="1" si="74"/>
        <v>1694305800.0000002</v>
      </c>
      <c r="I787">
        <f t="shared" si="75"/>
        <v>0.9466207490314249</v>
      </c>
      <c r="J787">
        <f t="shared" si="76"/>
        <v>0.98431037451571246</v>
      </c>
      <c r="L787" s="32" t="s">
        <v>16</v>
      </c>
      <c r="M787" s="33" t="s">
        <v>15</v>
      </c>
      <c r="N787" s="33">
        <v>1.56</v>
      </c>
      <c r="O787" s="33">
        <v>2.5</v>
      </c>
      <c r="Q787" s="12">
        <f t="shared" si="77"/>
        <v>45179.850694444445</v>
      </c>
      <c r="R787" s="13">
        <f t="shared" ca="1" si="78"/>
        <v>1694377500</v>
      </c>
    </row>
    <row r="788" spans="2:18" x14ac:dyDescent="0.25">
      <c r="B788" s="32" t="s">
        <v>251</v>
      </c>
      <c r="C788" s="33" t="s">
        <v>252</v>
      </c>
      <c r="D788" s="33">
        <v>1.01</v>
      </c>
      <c r="E788" s="33">
        <v>17</v>
      </c>
      <c r="F788" t="s">
        <v>185</v>
      </c>
      <c r="G788" s="12">
        <f t="shared" si="73"/>
        <v>45179.020833333336</v>
      </c>
      <c r="H788" s="13">
        <f t="shared" ca="1" si="74"/>
        <v>1694305800.0000002</v>
      </c>
      <c r="I788">
        <f t="shared" si="75"/>
        <v>0.93127548048922537</v>
      </c>
      <c r="J788">
        <f t="shared" si="76"/>
        <v>0.9766377402446127</v>
      </c>
      <c r="L788" s="32" t="s">
        <v>16</v>
      </c>
      <c r="M788" s="33" t="s">
        <v>15</v>
      </c>
      <c r="N788" s="33">
        <v>1.53</v>
      </c>
      <c r="O788" s="33">
        <v>2.52</v>
      </c>
      <c r="Q788" s="12">
        <f t="shared" si="77"/>
        <v>45179.850694444445</v>
      </c>
      <c r="R788" s="13">
        <f t="shared" ca="1" si="78"/>
        <v>1694377500</v>
      </c>
    </row>
    <row r="789" spans="2:18" x14ac:dyDescent="0.25">
      <c r="B789" s="34" t="s">
        <v>251</v>
      </c>
      <c r="C789" s="35" t="s">
        <v>252</v>
      </c>
      <c r="D789" s="35">
        <v>1.01</v>
      </c>
      <c r="E789" s="35">
        <v>21</v>
      </c>
      <c r="F789" t="s">
        <v>185</v>
      </c>
      <c r="G789" s="12">
        <f t="shared" si="73"/>
        <v>45179.020833333336</v>
      </c>
      <c r="H789" s="13">
        <f t="shared" ca="1" si="74"/>
        <v>1694305800.0000002</v>
      </c>
      <c r="I789">
        <f t="shared" si="75"/>
        <v>0.94247996228194242</v>
      </c>
      <c r="J789">
        <f t="shared" si="76"/>
        <v>0.98223998114097122</v>
      </c>
      <c r="L789" s="32" t="s">
        <v>16</v>
      </c>
      <c r="M789" s="33" t="s">
        <v>15</v>
      </c>
      <c r="N789" s="33">
        <v>1.56</v>
      </c>
      <c r="O789" s="33">
        <v>2.52</v>
      </c>
      <c r="Q789" s="12">
        <f t="shared" si="77"/>
        <v>45179.850694444445</v>
      </c>
      <c r="R789" s="13">
        <f t="shared" ca="1" si="78"/>
        <v>1694377500</v>
      </c>
    </row>
    <row r="790" spans="2:18" x14ac:dyDescent="0.25">
      <c r="B790" s="32" t="s">
        <v>120</v>
      </c>
      <c r="C790" s="33" t="s">
        <v>121</v>
      </c>
      <c r="D790" s="33">
        <v>1.39</v>
      </c>
      <c r="E790" s="33">
        <v>3.05</v>
      </c>
      <c r="F790" t="s">
        <v>185</v>
      </c>
      <c r="G790" s="12">
        <f t="shared" si="73"/>
        <v>45179.103472222225</v>
      </c>
      <c r="H790" s="13">
        <f t="shared" ca="1" si="74"/>
        <v>1694312940.0000002</v>
      </c>
      <c r="I790">
        <f t="shared" si="75"/>
        <v>0.39155560797263833</v>
      </c>
      <c r="J790">
        <f t="shared" si="76"/>
        <v>0.70677780398631918</v>
      </c>
      <c r="L790" s="34" t="s">
        <v>16</v>
      </c>
      <c r="M790" s="35" t="s">
        <v>15</v>
      </c>
      <c r="N790" s="35">
        <v>1.56</v>
      </c>
      <c r="O790" s="35">
        <v>2.52</v>
      </c>
      <c r="Q790" s="12">
        <f t="shared" si="77"/>
        <v>45179.850694444445</v>
      </c>
      <c r="R790" s="13">
        <f t="shared" ca="1" si="78"/>
        <v>1694377500</v>
      </c>
    </row>
    <row r="791" spans="2:18" x14ac:dyDescent="0.25">
      <c r="B791" s="34" t="s">
        <v>120</v>
      </c>
      <c r="C791" s="35" t="s">
        <v>121</v>
      </c>
      <c r="D791" s="35">
        <v>1.4</v>
      </c>
      <c r="E791" s="35">
        <v>3</v>
      </c>
      <c r="F791" t="s">
        <v>185</v>
      </c>
      <c r="G791" s="12">
        <f t="shared" si="73"/>
        <v>45179.103472222225</v>
      </c>
      <c r="H791" s="13">
        <f t="shared" ca="1" si="74"/>
        <v>1694312940.0000002</v>
      </c>
      <c r="I791">
        <f t="shared" si="75"/>
        <v>0.38095238095238099</v>
      </c>
      <c r="J791">
        <f t="shared" si="76"/>
        <v>0.70147619047619048</v>
      </c>
      <c r="L791" s="32" t="s">
        <v>16</v>
      </c>
      <c r="M791" s="33" t="s">
        <v>15</v>
      </c>
      <c r="N791" s="33">
        <v>1.56</v>
      </c>
      <c r="O791" s="33">
        <v>2.52</v>
      </c>
      <c r="Q791" s="12">
        <f t="shared" si="77"/>
        <v>45179.850694444445</v>
      </c>
      <c r="R791" s="13">
        <f t="shared" ca="1" si="78"/>
        <v>1694377500</v>
      </c>
    </row>
    <row r="792" spans="2:18" x14ac:dyDescent="0.25">
      <c r="B792" s="32" t="s">
        <v>120</v>
      </c>
      <c r="C792" s="33" t="s">
        <v>121</v>
      </c>
      <c r="D792" s="33">
        <v>1.4</v>
      </c>
      <c r="E792" s="33">
        <v>3</v>
      </c>
      <c r="F792" t="s">
        <v>185</v>
      </c>
      <c r="G792" s="12">
        <f t="shared" si="73"/>
        <v>45179.103472222225</v>
      </c>
      <c r="H792" s="13">
        <f t="shared" ca="1" si="74"/>
        <v>1694312940.0000002</v>
      </c>
      <c r="I792">
        <f t="shared" si="75"/>
        <v>0.38095238095238099</v>
      </c>
      <c r="J792">
        <f t="shared" si="76"/>
        <v>0.70147619047619048</v>
      </c>
      <c r="L792" s="34" t="s">
        <v>16</v>
      </c>
      <c r="M792" s="35" t="s">
        <v>15</v>
      </c>
      <c r="N792" s="35">
        <v>1.53</v>
      </c>
      <c r="O792" s="35">
        <v>2.5499999999999998</v>
      </c>
      <c r="Q792" s="12">
        <f t="shared" si="77"/>
        <v>45179.850694444445</v>
      </c>
      <c r="R792" s="13">
        <f t="shared" ca="1" si="78"/>
        <v>1694377500</v>
      </c>
    </row>
    <row r="793" spans="2:18" x14ac:dyDescent="0.25">
      <c r="B793" s="34" t="s">
        <v>120</v>
      </c>
      <c r="C793" s="35" t="s">
        <v>121</v>
      </c>
      <c r="D793" s="35">
        <v>1.4</v>
      </c>
      <c r="E793" s="35">
        <v>3.05</v>
      </c>
      <c r="F793" t="s">
        <v>185</v>
      </c>
      <c r="G793" s="12">
        <f t="shared" si="73"/>
        <v>45179.103472222225</v>
      </c>
      <c r="H793" s="13">
        <f t="shared" ca="1" si="74"/>
        <v>1694312940.0000002</v>
      </c>
      <c r="I793">
        <f t="shared" si="75"/>
        <v>0.38641686182669788</v>
      </c>
      <c r="J793">
        <f t="shared" si="76"/>
        <v>0.70420843091334895</v>
      </c>
      <c r="L793" s="34" t="s">
        <v>16</v>
      </c>
      <c r="M793" s="35" t="s">
        <v>15</v>
      </c>
      <c r="N793" s="35">
        <v>1.54</v>
      </c>
      <c r="O793" s="35">
        <v>2.5499999999999998</v>
      </c>
      <c r="Q793" s="12">
        <f t="shared" si="77"/>
        <v>45179.850694444445</v>
      </c>
      <c r="R793" s="13">
        <f t="shared" ca="1" si="78"/>
        <v>1694377500</v>
      </c>
    </row>
    <row r="794" spans="2:18" x14ac:dyDescent="0.25">
      <c r="B794" s="32" t="s">
        <v>120</v>
      </c>
      <c r="C794" s="33" t="s">
        <v>121</v>
      </c>
      <c r="D794" s="33">
        <v>1.39</v>
      </c>
      <c r="E794" s="33">
        <v>3.08</v>
      </c>
      <c r="F794" t="s">
        <v>185</v>
      </c>
      <c r="G794" s="12">
        <f t="shared" si="73"/>
        <v>45179.103472222225</v>
      </c>
      <c r="H794" s="13">
        <f t="shared" ca="1" si="74"/>
        <v>1694312940.0000002</v>
      </c>
      <c r="I794">
        <f t="shared" si="75"/>
        <v>0.39474913575633008</v>
      </c>
      <c r="J794">
        <f t="shared" si="76"/>
        <v>0.708374567878165</v>
      </c>
      <c r="L794" s="32" t="s">
        <v>16</v>
      </c>
      <c r="M794" s="33" t="s">
        <v>15</v>
      </c>
      <c r="N794" s="33">
        <v>1.51</v>
      </c>
      <c r="O794" s="36">
        <v>2.6</v>
      </c>
      <c r="Q794" s="12">
        <f t="shared" si="77"/>
        <v>45179.850694444445</v>
      </c>
      <c r="R794" s="13">
        <f t="shared" ca="1" si="78"/>
        <v>1694377500</v>
      </c>
    </row>
    <row r="795" spans="2:18" x14ac:dyDescent="0.25">
      <c r="B795" s="34" t="s">
        <v>120</v>
      </c>
      <c r="C795" s="35" t="s">
        <v>121</v>
      </c>
      <c r="D795" s="35">
        <v>1.38</v>
      </c>
      <c r="E795" s="35">
        <v>3.1</v>
      </c>
      <c r="F795" t="s">
        <v>185</v>
      </c>
      <c r="G795" s="12">
        <f t="shared" si="73"/>
        <v>45179.103472222225</v>
      </c>
      <c r="H795" s="13">
        <f t="shared" ca="1" si="74"/>
        <v>1694312940.0000002</v>
      </c>
      <c r="I795">
        <f t="shared" si="75"/>
        <v>0.40205703599813009</v>
      </c>
      <c r="J795">
        <f t="shared" si="76"/>
        <v>0.71202851799906508</v>
      </c>
      <c r="L795" s="34" t="s">
        <v>16</v>
      </c>
      <c r="M795" s="35" t="s">
        <v>15</v>
      </c>
      <c r="N795" s="35">
        <v>1.51</v>
      </c>
      <c r="O795" s="37">
        <v>2.6</v>
      </c>
      <c r="Q795" s="12">
        <f t="shared" si="77"/>
        <v>45179.850694444445</v>
      </c>
      <c r="R795" s="13">
        <f t="shared" ca="1" si="78"/>
        <v>1694377500</v>
      </c>
    </row>
    <row r="796" spans="2:18" x14ac:dyDescent="0.25">
      <c r="B796" s="32" t="s">
        <v>120</v>
      </c>
      <c r="C796" s="33" t="s">
        <v>121</v>
      </c>
      <c r="D796" s="33">
        <v>1.4</v>
      </c>
      <c r="E796" s="33">
        <v>3.1</v>
      </c>
      <c r="F796" t="s">
        <v>185</v>
      </c>
      <c r="G796" s="12">
        <f t="shared" si="73"/>
        <v>45179.103472222225</v>
      </c>
      <c r="H796" s="13">
        <f t="shared" ca="1" si="74"/>
        <v>1694312940.0000002</v>
      </c>
      <c r="I796">
        <f t="shared" si="75"/>
        <v>0.39170506912442399</v>
      </c>
      <c r="J796">
        <f t="shared" si="76"/>
        <v>0.70685253456221198</v>
      </c>
      <c r="L796" s="34" t="s">
        <v>16</v>
      </c>
      <c r="M796" s="35" t="s">
        <v>15</v>
      </c>
      <c r="N796" s="35">
        <v>1.53</v>
      </c>
      <c r="O796" s="35">
        <v>2.6</v>
      </c>
      <c r="Q796" s="12">
        <f t="shared" si="77"/>
        <v>45179.850694444445</v>
      </c>
      <c r="R796" s="13">
        <f t="shared" ca="1" si="78"/>
        <v>1694377500</v>
      </c>
    </row>
    <row r="797" spans="2:18" x14ac:dyDescent="0.25">
      <c r="B797" s="34" t="s">
        <v>120</v>
      </c>
      <c r="C797" s="35" t="s">
        <v>121</v>
      </c>
      <c r="D797" s="35">
        <v>1.38</v>
      </c>
      <c r="E797" s="35">
        <v>3.1</v>
      </c>
      <c r="F797" t="s">
        <v>185</v>
      </c>
      <c r="G797" s="12">
        <f t="shared" si="73"/>
        <v>45179.103472222225</v>
      </c>
      <c r="H797" s="13">
        <f t="shared" ca="1" si="74"/>
        <v>1694312940.0000002</v>
      </c>
      <c r="I797">
        <f t="shared" si="75"/>
        <v>0.40205703599813009</v>
      </c>
      <c r="J797">
        <f t="shared" si="76"/>
        <v>0.71202851799906508</v>
      </c>
      <c r="L797" s="32" t="s">
        <v>16</v>
      </c>
      <c r="M797" s="33" t="s">
        <v>15</v>
      </c>
      <c r="N797" s="33">
        <v>1.54</v>
      </c>
      <c r="O797" s="33">
        <v>2.6</v>
      </c>
      <c r="Q797" s="12">
        <f t="shared" si="77"/>
        <v>45179.850694444445</v>
      </c>
      <c r="R797" s="13">
        <f t="shared" ca="1" si="78"/>
        <v>1694377500</v>
      </c>
    </row>
    <row r="798" spans="2:18" x14ac:dyDescent="0.25">
      <c r="B798" s="32" t="s">
        <v>120</v>
      </c>
      <c r="C798" s="33" t="s">
        <v>121</v>
      </c>
      <c r="D798" s="33">
        <v>1.4</v>
      </c>
      <c r="E798" s="33">
        <v>3.1</v>
      </c>
      <c r="F798" t="s">
        <v>185</v>
      </c>
      <c r="G798" s="12">
        <f t="shared" si="73"/>
        <v>45179.103472222225</v>
      </c>
      <c r="H798" s="13">
        <f t="shared" ca="1" si="74"/>
        <v>1694312940.0000002</v>
      </c>
      <c r="I798">
        <f t="shared" si="75"/>
        <v>0.39170506912442399</v>
      </c>
      <c r="J798">
        <f t="shared" si="76"/>
        <v>0.70685253456221198</v>
      </c>
      <c r="L798" s="34" t="s">
        <v>16</v>
      </c>
      <c r="M798" s="35" t="s">
        <v>15</v>
      </c>
      <c r="N798" s="35">
        <v>1.53</v>
      </c>
      <c r="O798" s="35">
        <v>2.63</v>
      </c>
      <c r="Q798" s="12">
        <f t="shared" si="77"/>
        <v>45179.850694444445</v>
      </c>
      <c r="R798" s="13">
        <f t="shared" ca="1" si="78"/>
        <v>1694377500</v>
      </c>
    </row>
    <row r="799" spans="2:18" x14ac:dyDescent="0.25">
      <c r="B799" s="34" t="s">
        <v>120</v>
      </c>
      <c r="C799" s="35" t="s">
        <v>121</v>
      </c>
      <c r="D799" s="35">
        <v>1.39</v>
      </c>
      <c r="E799" s="35">
        <v>3.15</v>
      </c>
      <c r="F799" t="s">
        <v>185</v>
      </c>
      <c r="G799" s="12">
        <f t="shared" si="73"/>
        <v>45179.103472222225</v>
      </c>
      <c r="H799" s="13">
        <f t="shared" ca="1" si="74"/>
        <v>1694312940.0000002</v>
      </c>
      <c r="I799">
        <f t="shared" si="75"/>
        <v>0.40196414297133731</v>
      </c>
      <c r="J799">
        <f t="shared" si="76"/>
        <v>0.71198207148566861</v>
      </c>
      <c r="L799" s="32" t="s">
        <v>16</v>
      </c>
      <c r="M799" s="33" t="s">
        <v>15</v>
      </c>
      <c r="N799" s="33">
        <v>1.55</v>
      </c>
      <c r="O799" s="33">
        <v>2.63</v>
      </c>
      <c r="Q799" s="12">
        <f t="shared" si="77"/>
        <v>45179.850694444445</v>
      </c>
      <c r="R799" s="13">
        <f t="shared" ca="1" si="78"/>
        <v>1694377500</v>
      </c>
    </row>
    <row r="800" spans="2:18" x14ac:dyDescent="0.25">
      <c r="B800" s="32" t="s">
        <v>120</v>
      </c>
      <c r="C800" s="33" t="s">
        <v>121</v>
      </c>
      <c r="D800" s="33">
        <v>1.39</v>
      </c>
      <c r="E800" s="33">
        <v>3.15</v>
      </c>
      <c r="F800" t="s">
        <v>185</v>
      </c>
      <c r="G800" s="12">
        <f t="shared" si="73"/>
        <v>45179.103472222225</v>
      </c>
      <c r="H800" s="13">
        <f t="shared" ca="1" si="74"/>
        <v>1694312940.0000002</v>
      </c>
      <c r="I800">
        <f t="shared" si="75"/>
        <v>0.40196414297133731</v>
      </c>
      <c r="J800">
        <f t="shared" si="76"/>
        <v>0.71198207148566861</v>
      </c>
      <c r="L800" s="34" t="s">
        <v>16</v>
      </c>
      <c r="M800" s="35" t="s">
        <v>15</v>
      </c>
      <c r="N800" s="35">
        <v>1.55</v>
      </c>
      <c r="O800" s="35">
        <v>2.63</v>
      </c>
      <c r="Q800" s="12">
        <f t="shared" si="77"/>
        <v>45179.850694444445</v>
      </c>
      <c r="R800" s="13">
        <f t="shared" ca="1" si="78"/>
        <v>1694377500</v>
      </c>
    </row>
    <row r="801" spans="2:18" x14ac:dyDescent="0.25">
      <c r="B801" s="34" t="s">
        <v>120</v>
      </c>
      <c r="C801" s="35" t="s">
        <v>121</v>
      </c>
      <c r="D801" s="35">
        <v>1.4</v>
      </c>
      <c r="E801" s="35">
        <v>3</v>
      </c>
      <c r="F801" t="s">
        <v>185</v>
      </c>
      <c r="G801" s="12">
        <f t="shared" si="73"/>
        <v>45179.103472222225</v>
      </c>
      <c r="H801" s="13">
        <f t="shared" ca="1" si="74"/>
        <v>1694312940.0000002</v>
      </c>
      <c r="I801">
        <f t="shared" si="75"/>
        <v>0.38095238095238099</v>
      </c>
      <c r="J801">
        <f t="shared" si="76"/>
        <v>0.70147619047619048</v>
      </c>
      <c r="L801" s="34" t="s">
        <v>16</v>
      </c>
      <c r="M801" s="35" t="s">
        <v>15</v>
      </c>
      <c r="N801" s="35">
        <v>1.5</v>
      </c>
      <c r="O801" s="35">
        <v>2.65</v>
      </c>
      <c r="Q801" s="12">
        <f t="shared" si="77"/>
        <v>45179.850694444445</v>
      </c>
      <c r="R801" s="13">
        <f t="shared" ca="1" si="78"/>
        <v>1694377500</v>
      </c>
    </row>
    <row r="802" spans="2:18" x14ac:dyDescent="0.25">
      <c r="B802" s="32" t="s">
        <v>120</v>
      </c>
      <c r="C802" s="33" t="s">
        <v>121</v>
      </c>
      <c r="D802" s="33">
        <v>1.4</v>
      </c>
      <c r="E802" s="33">
        <v>2.97</v>
      </c>
      <c r="F802" t="s">
        <v>185</v>
      </c>
      <c r="G802" s="12">
        <f t="shared" si="73"/>
        <v>45179.103472222225</v>
      </c>
      <c r="H802" s="13">
        <f t="shared" ca="1" si="74"/>
        <v>1694312940.0000002</v>
      </c>
      <c r="I802">
        <f t="shared" si="75"/>
        <v>0.37758537758537764</v>
      </c>
      <c r="J802">
        <f t="shared" si="76"/>
        <v>0.69979268879268886</v>
      </c>
      <c r="L802" s="32" t="s">
        <v>16</v>
      </c>
      <c r="M802" s="33" t="s">
        <v>15</v>
      </c>
      <c r="N802" s="33">
        <v>1.53</v>
      </c>
      <c r="O802" s="33">
        <v>2.65</v>
      </c>
      <c r="Q802" s="12">
        <f t="shared" si="77"/>
        <v>45179.850694444445</v>
      </c>
      <c r="R802" s="13">
        <f t="shared" ca="1" si="78"/>
        <v>1694377500</v>
      </c>
    </row>
    <row r="803" spans="2:18" x14ac:dyDescent="0.25">
      <c r="B803" s="34" t="s">
        <v>120</v>
      </c>
      <c r="C803" s="35" t="s">
        <v>121</v>
      </c>
      <c r="D803" s="35">
        <v>1.42</v>
      </c>
      <c r="E803" s="35">
        <v>2.9</v>
      </c>
      <c r="F803" t="s">
        <v>185</v>
      </c>
      <c r="G803" s="12">
        <f t="shared" si="73"/>
        <v>45179.103472222225</v>
      </c>
      <c r="H803" s="13">
        <f t="shared" ca="1" si="74"/>
        <v>1694312940.0000002</v>
      </c>
      <c r="I803">
        <f t="shared" si="75"/>
        <v>0.35939776590577954</v>
      </c>
      <c r="J803">
        <f t="shared" si="76"/>
        <v>0.69069888295288973</v>
      </c>
      <c r="L803" s="32" t="s">
        <v>20</v>
      </c>
      <c r="M803" s="33" t="s">
        <v>21</v>
      </c>
      <c r="N803" s="33">
        <v>1.57</v>
      </c>
      <c r="O803" s="33">
        <v>2.4300000000000002</v>
      </c>
      <c r="Q803" s="12">
        <f t="shared" si="77"/>
        <v>45180.013888888891</v>
      </c>
      <c r="R803" s="13">
        <f t="shared" ca="1" si="78"/>
        <v>1694391600.0000002</v>
      </c>
    </row>
    <row r="804" spans="2:18" x14ac:dyDescent="0.25">
      <c r="B804" s="32" t="s">
        <v>122</v>
      </c>
      <c r="C804" s="33" t="s">
        <v>121</v>
      </c>
      <c r="D804" s="33">
        <v>23</v>
      </c>
      <c r="E804" s="33">
        <v>1.01</v>
      </c>
      <c r="F804" t="s">
        <v>185</v>
      </c>
      <c r="G804" s="12">
        <f t="shared" si="73"/>
        <v>45179.103472222225</v>
      </c>
      <c r="H804" s="13">
        <f t="shared" ca="1" si="74"/>
        <v>1694312940.0000002</v>
      </c>
      <c r="I804">
        <f t="shared" si="75"/>
        <v>0.9466207490314249</v>
      </c>
      <c r="J804">
        <f t="shared" si="76"/>
        <v>0.98431037451571246</v>
      </c>
      <c r="L804" s="34" t="s">
        <v>20</v>
      </c>
      <c r="M804" s="35" t="s">
        <v>21</v>
      </c>
      <c r="N804" s="35">
        <v>1.57</v>
      </c>
      <c r="O804" s="35">
        <v>2.4300000000000002</v>
      </c>
      <c r="Q804" s="12">
        <f t="shared" si="77"/>
        <v>45180.013888888891</v>
      </c>
      <c r="R804" s="13">
        <f t="shared" ca="1" si="78"/>
        <v>1694391600.0000002</v>
      </c>
    </row>
    <row r="805" spans="2:18" x14ac:dyDescent="0.25">
      <c r="B805" s="34" t="s">
        <v>122</v>
      </c>
      <c r="C805" s="35" t="s">
        <v>121</v>
      </c>
      <c r="D805" s="35">
        <v>21</v>
      </c>
      <c r="E805" s="35">
        <v>1.02</v>
      </c>
      <c r="F805" t="s">
        <v>185</v>
      </c>
      <c r="G805" s="12">
        <f t="shared" si="73"/>
        <v>45179.103472222225</v>
      </c>
      <c r="H805" s="13">
        <f t="shared" ca="1" si="74"/>
        <v>1694312940.0000002</v>
      </c>
      <c r="I805">
        <f t="shared" si="75"/>
        <v>0.9327731092436975</v>
      </c>
      <c r="J805">
        <f t="shared" si="76"/>
        <v>0.97738655462184876</v>
      </c>
      <c r="L805" s="34" t="s">
        <v>20</v>
      </c>
      <c r="M805" s="35" t="s">
        <v>21</v>
      </c>
      <c r="N805" s="35">
        <v>1.59</v>
      </c>
      <c r="O805" s="35">
        <v>2.4300000000000002</v>
      </c>
      <c r="Q805" s="12">
        <f t="shared" si="77"/>
        <v>45180.013888888891</v>
      </c>
      <c r="R805" s="13">
        <f t="shared" ca="1" si="78"/>
        <v>1694391600.0000002</v>
      </c>
    </row>
    <row r="806" spans="2:18" x14ac:dyDescent="0.25">
      <c r="B806" s="32" t="s">
        <v>122</v>
      </c>
      <c r="C806" s="33" t="s">
        <v>121</v>
      </c>
      <c r="D806" s="33">
        <v>21</v>
      </c>
      <c r="E806" s="33">
        <v>1.01</v>
      </c>
      <c r="F806" t="s">
        <v>185</v>
      </c>
      <c r="G806" s="12">
        <f t="shared" si="73"/>
        <v>45179.103472222225</v>
      </c>
      <c r="H806" s="13">
        <f t="shared" ca="1" si="74"/>
        <v>1694312940.0000002</v>
      </c>
      <c r="I806">
        <f t="shared" si="75"/>
        <v>0.94247996228194242</v>
      </c>
      <c r="J806">
        <f t="shared" si="76"/>
        <v>0.98223998114097122</v>
      </c>
      <c r="L806" s="32" t="s">
        <v>20</v>
      </c>
      <c r="M806" s="33" t="s">
        <v>21</v>
      </c>
      <c r="N806" s="33">
        <v>1.61</v>
      </c>
      <c r="O806" s="33">
        <v>2.4300000000000002</v>
      </c>
      <c r="Q806" s="12">
        <f t="shared" si="77"/>
        <v>45180.013888888891</v>
      </c>
      <c r="R806" s="13">
        <f t="shared" ca="1" si="78"/>
        <v>1694391600.0000002</v>
      </c>
    </row>
    <row r="807" spans="2:18" x14ac:dyDescent="0.25">
      <c r="B807" s="34" t="s">
        <v>122</v>
      </c>
      <c r="C807" s="35" t="s">
        <v>121</v>
      </c>
      <c r="D807" s="35">
        <v>17</v>
      </c>
      <c r="E807" s="35">
        <v>1.01</v>
      </c>
      <c r="F807" t="s">
        <v>185</v>
      </c>
      <c r="G807" s="12">
        <f t="shared" si="73"/>
        <v>45179.103472222225</v>
      </c>
      <c r="H807" s="13">
        <f t="shared" ca="1" si="74"/>
        <v>1694312940.0000002</v>
      </c>
      <c r="I807">
        <f t="shared" si="75"/>
        <v>0.93127548048922537</v>
      </c>
      <c r="J807">
        <f t="shared" si="76"/>
        <v>0.9766377402446127</v>
      </c>
      <c r="L807" s="34" t="s">
        <v>20</v>
      </c>
      <c r="M807" s="35" t="s">
        <v>21</v>
      </c>
      <c r="N807" s="35">
        <v>1.61</v>
      </c>
      <c r="O807" s="35">
        <v>2.4300000000000002</v>
      </c>
      <c r="Q807" s="12">
        <f t="shared" si="77"/>
        <v>45180.013888888891</v>
      </c>
      <c r="R807" s="13">
        <f t="shared" ca="1" si="78"/>
        <v>1694391600.0000002</v>
      </c>
    </row>
    <row r="808" spans="2:18" x14ac:dyDescent="0.25">
      <c r="B808" s="32" t="s">
        <v>122</v>
      </c>
      <c r="C808" s="33" t="s">
        <v>121</v>
      </c>
      <c r="D808" s="33">
        <v>18</v>
      </c>
      <c r="E808" s="33">
        <v>1.01</v>
      </c>
      <c r="F808" t="s">
        <v>185</v>
      </c>
      <c r="G808" s="12">
        <f t="shared" si="73"/>
        <v>45179.103472222225</v>
      </c>
      <c r="H808" s="13">
        <f t="shared" ca="1" si="74"/>
        <v>1694312940.0000002</v>
      </c>
      <c r="I808">
        <f t="shared" si="75"/>
        <v>0.93454345434543451</v>
      </c>
      <c r="J808">
        <f t="shared" si="76"/>
        <v>0.97827172717271726</v>
      </c>
      <c r="L808" s="34" t="s">
        <v>20</v>
      </c>
      <c r="M808" s="35" t="s">
        <v>21</v>
      </c>
      <c r="N808" s="35">
        <v>1.56</v>
      </c>
      <c r="O808" s="35">
        <v>2.4500000000000002</v>
      </c>
      <c r="Q808" s="12">
        <f t="shared" si="77"/>
        <v>45180.013888888891</v>
      </c>
      <c r="R808" s="13">
        <f t="shared" ca="1" si="78"/>
        <v>1694391600.0000002</v>
      </c>
    </row>
    <row r="809" spans="2:18" x14ac:dyDescent="0.25">
      <c r="B809" s="34" t="s">
        <v>122</v>
      </c>
      <c r="C809" s="35" t="s">
        <v>121</v>
      </c>
      <c r="D809" s="35">
        <v>21</v>
      </c>
      <c r="E809" s="35">
        <v>1.01</v>
      </c>
      <c r="F809" t="s">
        <v>185</v>
      </c>
      <c r="G809" s="12">
        <f t="shared" si="73"/>
        <v>45179.103472222225</v>
      </c>
      <c r="H809" s="13">
        <f t="shared" ca="1" si="74"/>
        <v>1694312940.0000002</v>
      </c>
      <c r="I809">
        <f t="shared" si="75"/>
        <v>0.94247996228194242</v>
      </c>
      <c r="J809">
        <f t="shared" si="76"/>
        <v>0.98223998114097122</v>
      </c>
      <c r="L809" s="34" t="s">
        <v>20</v>
      </c>
      <c r="M809" s="35" t="s">
        <v>21</v>
      </c>
      <c r="N809" s="35">
        <v>1.57</v>
      </c>
      <c r="O809" s="35">
        <v>2.4500000000000002</v>
      </c>
      <c r="Q809" s="12">
        <f t="shared" si="77"/>
        <v>45180.013888888891</v>
      </c>
      <c r="R809" s="13">
        <f t="shared" ca="1" si="78"/>
        <v>1694391600.0000002</v>
      </c>
    </row>
    <row r="810" spans="2:18" x14ac:dyDescent="0.25">
      <c r="B810" s="32" t="s">
        <v>122</v>
      </c>
      <c r="C810" s="33" t="s">
        <v>121</v>
      </c>
      <c r="D810" s="33">
        <v>16</v>
      </c>
      <c r="E810" s="33">
        <v>1.01</v>
      </c>
      <c r="F810" t="s">
        <v>185</v>
      </c>
      <c r="G810" s="12">
        <f t="shared" si="73"/>
        <v>45179.103472222225</v>
      </c>
      <c r="H810" s="13">
        <f t="shared" ca="1" si="74"/>
        <v>1694312940.0000002</v>
      </c>
      <c r="I810">
        <f t="shared" si="75"/>
        <v>0.92759900990099009</v>
      </c>
      <c r="J810">
        <f t="shared" si="76"/>
        <v>0.97479950495049505</v>
      </c>
      <c r="L810" s="32" t="s">
        <v>20</v>
      </c>
      <c r="M810" s="33" t="s">
        <v>21</v>
      </c>
      <c r="N810" s="33">
        <v>1.57</v>
      </c>
      <c r="O810" s="33">
        <v>2.4500000000000002</v>
      </c>
      <c r="Q810" s="12">
        <f t="shared" si="77"/>
        <v>45180.013888888891</v>
      </c>
      <c r="R810" s="13">
        <f t="shared" ca="1" si="78"/>
        <v>1694391600.0000002</v>
      </c>
    </row>
    <row r="811" spans="2:18" x14ac:dyDescent="0.25">
      <c r="B811" s="34" t="s">
        <v>122</v>
      </c>
      <c r="C811" s="35" t="s">
        <v>121</v>
      </c>
      <c r="D811" s="35">
        <v>16</v>
      </c>
      <c r="E811" s="35">
        <v>1.01</v>
      </c>
      <c r="F811" t="s">
        <v>185</v>
      </c>
      <c r="G811" s="12">
        <f t="shared" si="73"/>
        <v>45179.103472222225</v>
      </c>
      <c r="H811" s="13">
        <f t="shared" ca="1" si="74"/>
        <v>1694312940.0000002</v>
      </c>
      <c r="I811">
        <f t="shared" si="75"/>
        <v>0.92759900990099009</v>
      </c>
      <c r="J811">
        <f t="shared" si="76"/>
        <v>0.97479950495049505</v>
      </c>
      <c r="L811" s="34" t="s">
        <v>20</v>
      </c>
      <c r="M811" s="35" t="s">
        <v>21</v>
      </c>
      <c r="N811" s="35">
        <v>1.59</v>
      </c>
      <c r="O811" s="35">
        <v>2.4500000000000002</v>
      </c>
      <c r="Q811" s="12">
        <f t="shared" si="77"/>
        <v>45180.013888888891</v>
      </c>
      <c r="R811" s="13">
        <f t="shared" ca="1" si="78"/>
        <v>1694391600.0000002</v>
      </c>
    </row>
    <row r="812" spans="2:18" x14ac:dyDescent="0.25">
      <c r="B812" s="32" t="s">
        <v>123</v>
      </c>
      <c r="C812" s="33" t="s">
        <v>121</v>
      </c>
      <c r="D812" s="33">
        <v>2.4</v>
      </c>
      <c r="E812" s="33">
        <v>1.58</v>
      </c>
      <c r="F812" t="s">
        <v>185</v>
      </c>
      <c r="G812" s="12">
        <f t="shared" si="73"/>
        <v>45179.103472222225</v>
      </c>
      <c r="H812" s="13">
        <f t="shared" ca="1" si="74"/>
        <v>1694312940.0000002</v>
      </c>
      <c r="I812">
        <f t="shared" si="75"/>
        <v>0.21624472573839654</v>
      </c>
      <c r="J812">
        <f t="shared" si="76"/>
        <v>0.61912236286919831</v>
      </c>
      <c r="L812" s="32" t="s">
        <v>20</v>
      </c>
      <c r="M812" s="33" t="s">
        <v>21</v>
      </c>
      <c r="N812" s="33">
        <v>1.56</v>
      </c>
      <c r="O812" s="33">
        <v>2.46</v>
      </c>
      <c r="Q812" s="12">
        <f t="shared" si="77"/>
        <v>45180.013888888891</v>
      </c>
      <c r="R812" s="13">
        <f t="shared" ca="1" si="78"/>
        <v>1694391600.0000002</v>
      </c>
    </row>
    <row r="813" spans="2:18" x14ac:dyDescent="0.25">
      <c r="B813" s="34" t="s">
        <v>123</v>
      </c>
      <c r="C813" s="35" t="s">
        <v>121</v>
      </c>
      <c r="D813" s="35">
        <v>2.4500000000000002</v>
      </c>
      <c r="E813" s="35">
        <v>1.57</v>
      </c>
      <c r="F813" t="s">
        <v>185</v>
      </c>
      <c r="G813" s="12">
        <f t="shared" si="73"/>
        <v>45179.103472222225</v>
      </c>
      <c r="H813" s="13">
        <f t="shared" ca="1" si="74"/>
        <v>1694312940.0000002</v>
      </c>
      <c r="I813">
        <f t="shared" si="75"/>
        <v>0.22877940985311324</v>
      </c>
      <c r="J813">
        <f t="shared" si="76"/>
        <v>0.62538970492655666</v>
      </c>
      <c r="L813" s="32" t="s">
        <v>20</v>
      </c>
      <c r="M813" s="33" t="s">
        <v>21</v>
      </c>
      <c r="N813" s="33">
        <v>1.6</v>
      </c>
      <c r="O813" s="33">
        <v>2.4700000000000002</v>
      </c>
      <c r="Q813" s="12">
        <f t="shared" si="77"/>
        <v>45180.013888888891</v>
      </c>
      <c r="R813" s="13">
        <f t="shared" ca="1" si="78"/>
        <v>1694391600.0000002</v>
      </c>
    </row>
    <row r="814" spans="2:18" x14ac:dyDescent="0.25">
      <c r="B814" s="32" t="s">
        <v>123</v>
      </c>
      <c r="C814" s="33" t="s">
        <v>121</v>
      </c>
      <c r="D814" s="33">
        <v>2.48</v>
      </c>
      <c r="E814" s="33">
        <v>1.59</v>
      </c>
      <c r="F814" t="s">
        <v>185</v>
      </c>
      <c r="G814" s="12">
        <f t="shared" si="73"/>
        <v>45179.103472222225</v>
      </c>
      <c r="H814" s="13">
        <f t="shared" ca="1" si="74"/>
        <v>1694312940.0000002</v>
      </c>
      <c r="I814">
        <f t="shared" si="75"/>
        <v>0.22570501115844993</v>
      </c>
      <c r="J814">
        <f t="shared" si="76"/>
        <v>0.623852505579225</v>
      </c>
      <c r="L814" s="32" t="s">
        <v>20</v>
      </c>
      <c r="M814" s="33" t="s">
        <v>21</v>
      </c>
      <c r="N814" s="33">
        <v>1.57</v>
      </c>
      <c r="O814" s="33">
        <v>2.48</v>
      </c>
      <c r="Q814" s="12">
        <f t="shared" si="77"/>
        <v>45180.013888888891</v>
      </c>
      <c r="R814" s="13">
        <f t="shared" ca="1" si="78"/>
        <v>1694391600.0000002</v>
      </c>
    </row>
    <row r="815" spans="2:18" x14ac:dyDescent="0.25">
      <c r="B815" s="34" t="s">
        <v>123</v>
      </c>
      <c r="C815" s="35" t="s">
        <v>121</v>
      </c>
      <c r="D815" s="35">
        <v>2.5499999999999998</v>
      </c>
      <c r="E815" s="35">
        <v>1.56</v>
      </c>
      <c r="F815" t="s">
        <v>185</v>
      </c>
      <c r="G815" s="12">
        <f t="shared" si="73"/>
        <v>45179.103472222225</v>
      </c>
      <c r="H815" s="13">
        <f t="shared" ca="1" si="74"/>
        <v>1694312940.0000002</v>
      </c>
      <c r="I815">
        <f t="shared" si="75"/>
        <v>0.24886877828054288</v>
      </c>
      <c r="J815">
        <f t="shared" si="76"/>
        <v>0.63543438914027139</v>
      </c>
      <c r="L815" s="34" t="s">
        <v>20</v>
      </c>
      <c r="M815" s="35" t="s">
        <v>21</v>
      </c>
      <c r="N815" s="35">
        <v>1.59</v>
      </c>
      <c r="O815" s="35">
        <v>2.48</v>
      </c>
      <c r="Q815" s="12">
        <f t="shared" si="77"/>
        <v>45180.013888888891</v>
      </c>
      <c r="R815" s="13">
        <f t="shared" ca="1" si="78"/>
        <v>1694391600.0000002</v>
      </c>
    </row>
    <row r="816" spans="2:18" x14ac:dyDescent="0.25">
      <c r="B816" s="32" t="s">
        <v>123</v>
      </c>
      <c r="C816" s="33" t="s">
        <v>121</v>
      </c>
      <c r="D816" s="33">
        <v>2.4300000000000002</v>
      </c>
      <c r="E816" s="33">
        <v>1.59</v>
      </c>
      <c r="F816" t="s">
        <v>185</v>
      </c>
      <c r="G816" s="12">
        <f t="shared" ref="G816:G825" si="79">DATEVALUE(MID(C816,1,10))+TIMEVALUE(MID(C816,12,8))</f>
        <v>45179.103472222225</v>
      </c>
      <c r="H816" s="13">
        <f t="shared" ref="H816:H825" ca="1" si="80">IF(F816&gt;TODAY(),86400*(G816-25569),100)</f>
        <v>1694312940.0000002</v>
      </c>
      <c r="I816">
        <f t="shared" ref="I816:I825" si="81">ABS(1/D816-1/E816)</f>
        <v>0.21740818386520694</v>
      </c>
      <c r="J816">
        <f t="shared" ref="J816:J825" si="82">0.511+I816/2</f>
        <v>0.61970409193260345</v>
      </c>
      <c r="L816" s="32" t="s">
        <v>20</v>
      </c>
      <c r="M816" s="33" t="s">
        <v>21</v>
      </c>
      <c r="N816" s="33">
        <v>1.57</v>
      </c>
      <c r="O816" s="33">
        <v>2.5</v>
      </c>
      <c r="Q816" s="12">
        <f t="shared" si="77"/>
        <v>45180.013888888891</v>
      </c>
      <c r="R816" s="13">
        <f t="shared" ca="1" si="78"/>
        <v>1694391600.0000002</v>
      </c>
    </row>
    <row r="817" spans="2:18" x14ac:dyDescent="0.25">
      <c r="B817" s="34" t="s">
        <v>123</v>
      </c>
      <c r="C817" s="35" t="s">
        <v>121</v>
      </c>
      <c r="D817" s="35">
        <v>2.4</v>
      </c>
      <c r="E817" s="35">
        <v>1.61</v>
      </c>
      <c r="F817" t="s">
        <v>185</v>
      </c>
      <c r="G817" s="12">
        <f t="shared" si="79"/>
        <v>45179.103472222225</v>
      </c>
      <c r="H817" s="13">
        <f t="shared" ca="1" si="80"/>
        <v>1694312940.0000002</v>
      </c>
      <c r="I817">
        <f t="shared" si="81"/>
        <v>0.20445134575569351</v>
      </c>
      <c r="J817">
        <f t="shared" si="82"/>
        <v>0.61322567287784679</v>
      </c>
      <c r="L817" s="34" t="s">
        <v>20</v>
      </c>
      <c r="M817" s="35" t="s">
        <v>21</v>
      </c>
      <c r="N817" s="35">
        <v>1.57</v>
      </c>
      <c r="O817" s="35">
        <v>2.5</v>
      </c>
      <c r="Q817" s="12">
        <f t="shared" si="77"/>
        <v>45180.013888888891</v>
      </c>
      <c r="R817" s="13">
        <f t="shared" ca="1" si="78"/>
        <v>1694391600.0000002</v>
      </c>
    </row>
    <row r="818" spans="2:18" x14ac:dyDescent="0.25">
      <c r="B818" s="32" t="s">
        <v>123</v>
      </c>
      <c r="C818" s="33" t="s">
        <v>121</v>
      </c>
      <c r="D818" s="33">
        <v>2.5</v>
      </c>
      <c r="E818" s="33">
        <v>1.59</v>
      </c>
      <c r="F818" t="s">
        <v>185</v>
      </c>
      <c r="G818" s="12">
        <f t="shared" si="79"/>
        <v>45179.103472222225</v>
      </c>
      <c r="H818" s="13">
        <f t="shared" ca="1" si="80"/>
        <v>1694312940.0000002</v>
      </c>
      <c r="I818">
        <f t="shared" si="81"/>
        <v>0.22893081761006284</v>
      </c>
      <c r="J818">
        <f t="shared" si="82"/>
        <v>0.62546540880503143</v>
      </c>
      <c r="L818" s="32" t="s">
        <v>20</v>
      </c>
      <c r="M818" s="33" t="s">
        <v>21</v>
      </c>
      <c r="N818" s="33">
        <v>1.54</v>
      </c>
      <c r="O818" s="33">
        <v>2.54</v>
      </c>
      <c r="Q818" s="12">
        <f t="shared" si="77"/>
        <v>45180.013888888891</v>
      </c>
      <c r="R818" s="13">
        <f t="shared" ca="1" si="78"/>
        <v>1694391600.0000002</v>
      </c>
    </row>
    <row r="819" spans="2:18" x14ac:dyDescent="0.25">
      <c r="B819" s="34" t="s">
        <v>123</v>
      </c>
      <c r="C819" s="35" t="s">
        <v>121</v>
      </c>
      <c r="D819" s="35">
        <v>2.5</v>
      </c>
      <c r="E819" s="35">
        <v>1.59</v>
      </c>
      <c r="F819" t="s">
        <v>185</v>
      </c>
      <c r="G819" s="12">
        <f t="shared" si="79"/>
        <v>45179.103472222225</v>
      </c>
      <c r="H819" s="13">
        <f t="shared" ca="1" si="80"/>
        <v>1694312940.0000002</v>
      </c>
      <c r="I819">
        <f t="shared" si="81"/>
        <v>0.22893081761006284</v>
      </c>
      <c r="J819">
        <f t="shared" si="82"/>
        <v>0.62546540880503143</v>
      </c>
      <c r="L819" s="32" t="s">
        <v>278</v>
      </c>
      <c r="M819" s="33" t="s">
        <v>279</v>
      </c>
      <c r="N819" s="33">
        <v>1.7</v>
      </c>
      <c r="O819" s="33">
        <v>2.1800000000000002</v>
      </c>
      <c r="Q819" s="12">
        <f t="shared" si="77"/>
        <v>45181.010416666664</v>
      </c>
      <c r="R819" s="13">
        <f t="shared" ca="1" si="78"/>
        <v>1694477699.9999998</v>
      </c>
    </row>
    <row r="820" spans="2:18" x14ac:dyDescent="0.25">
      <c r="B820" s="32" t="s">
        <v>123</v>
      </c>
      <c r="C820" s="33" t="s">
        <v>121</v>
      </c>
      <c r="D820" s="33">
        <v>2.4</v>
      </c>
      <c r="E820" s="33">
        <v>1.61</v>
      </c>
      <c r="F820" t="s">
        <v>185</v>
      </c>
      <c r="G820" s="12">
        <f t="shared" si="79"/>
        <v>45179.103472222225</v>
      </c>
      <c r="H820" s="13">
        <f t="shared" ca="1" si="80"/>
        <v>1694312940.0000002</v>
      </c>
      <c r="I820">
        <f t="shared" si="81"/>
        <v>0.20445134575569351</v>
      </c>
      <c r="J820">
        <f t="shared" si="82"/>
        <v>0.61322567287784679</v>
      </c>
      <c r="L820" s="34" t="s">
        <v>278</v>
      </c>
      <c r="M820" s="35" t="s">
        <v>279</v>
      </c>
      <c r="N820" s="35">
        <v>1.69</v>
      </c>
      <c r="O820" s="35">
        <v>2.2200000000000002</v>
      </c>
      <c r="Q820" s="12">
        <f t="shared" si="77"/>
        <v>45181.010416666664</v>
      </c>
      <c r="R820" s="13">
        <f t="shared" ca="1" si="78"/>
        <v>1694477699.9999998</v>
      </c>
    </row>
    <row r="821" spans="2:18" x14ac:dyDescent="0.25">
      <c r="B821" s="34" t="s">
        <v>123</v>
      </c>
      <c r="C821" s="35" t="s">
        <v>121</v>
      </c>
      <c r="D821" s="35">
        <v>2.4500000000000002</v>
      </c>
      <c r="E821" s="35">
        <v>1.59</v>
      </c>
      <c r="F821" t="s">
        <v>185</v>
      </c>
      <c r="G821" s="12">
        <f t="shared" si="79"/>
        <v>45179.103472222225</v>
      </c>
      <c r="H821" s="13">
        <f t="shared" ca="1" si="80"/>
        <v>1694312940.0000002</v>
      </c>
      <c r="I821">
        <f t="shared" si="81"/>
        <v>0.22076755230394046</v>
      </c>
      <c r="J821">
        <f t="shared" si="82"/>
        <v>0.62138377615197027</v>
      </c>
      <c r="L821" s="32" t="s">
        <v>278</v>
      </c>
      <c r="M821" s="33" t="s">
        <v>279</v>
      </c>
      <c r="N821" s="33">
        <v>1.69</v>
      </c>
      <c r="O821" s="33">
        <v>2.17</v>
      </c>
      <c r="Q821" s="12">
        <f t="shared" si="77"/>
        <v>45181.010416666664</v>
      </c>
      <c r="R821" s="13">
        <f t="shared" ca="1" si="78"/>
        <v>1694477699.9999998</v>
      </c>
    </row>
    <row r="822" spans="2:18" x14ac:dyDescent="0.25">
      <c r="B822" s="32" t="s">
        <v>123</v>
      </c>
      <c r="C822" s="33" t="s">
        <v>121</v>
      </c>
      <c r="D822" s="33">
        <v>2.3199999999999998</v>
      </c>
      <c r="E822" s="33">
        <v>1.63</v>
      </c>
      <c r="F822" t="s">
        <v>185</v>
      </c>
      <c r="G822" s="12">
        <f t="shared" si="79"/>
        <v>45179.103472222225</v>
      </c>
      <c r="H822" s="13">
        <f t="shared" ca="1" si="80"/>
        <v>1694312940.0000002</v>
      </c>
      <c r="I822">
        <f t="shared" si="81"/>
        <v>0.18246244975671672</v>
      </c>
      <c r="J822">
        <f t="shared" si="82"/>
        <v>0.60223122487835834</v>
      </c>
      <c r="L822" s="34" t="s">
        <v>278</v>
      </c>
      <c r="M822" s="35" t="s">
        <v>279</v>
      </c>
      <c r="N822" s="35">
        <v>1.69</v>
      </c>
      <c r="O822" s="35">
        <v>2.2000000000000002</v>
      </c>
      <c r="Q822" s="12">
        <f t="shared" si="77"/>
        <v>45181.010416666664</v>
      </c>
      <c r="R822" s="13">
        <f t="shared" ca="1" si="78"/>
        <v>1694477699.9999998</v>
      </c>
    </row>
    <row r="823" spans="2:18" x14ac:dyDescent="0.25">
      <c r="B823" s="34" t="s">
        <v>123</v>
      </c>
      <c r="C823" s="35" t="s">
        <v>121</v>
      </c>
      <c r="D823" s="35">
        <v>2.3199999999999998</v>
      </c>
      <c r="E823" s="35">
        <v>1.63</v>
      </c>
      <c r="F823" t="s">
        <v>185</v>
      </c>
      <c r="G823" s="12">
        <f t="shared" si="79"/>
        <v>45179.103472222225</v>
      </c>
      <c r="H823" s="13">
        <f t="shared" ca="1" si="80"/>
        <v>1694312940.0000002</v>
      </c>
      <c r="I823">
        <f t="shared" si="81"/>
        <v>0.18246244975671672</v>
      </c>
      <c r="J823">
        <f t="shared" si="82"/>
        <v>0.60223122487835834</v>
      </c>
      <c r="L823" s="32" t="s">
        <v>278</v>
      </c>
      <c r="M823" s="33" t="s">
        <v>279</v>
      </c>
      <c r="N823" s="33">
        <v>1.71</v>
      </c>
      <c r="O823" s="33">
        <v>2.2400000000000002</v>
      </c>
      <c r="Q823" s="12">
        <f t="shared" si="77"/>
        <v>45181.010416666664</v>
      </c>
      <c r="R823" s="13">
        <f t="shared" ca="1" si="78"/>
        <v>1694477699.9999998</v>
      </c>
    </row>
    <row r="824" spans="2:18" x14ac:dyDescent="0.25">
      <c r="B824" s="32" t="s">
        <v>123</v>
      </c>
      <c r="C824" s="33" t="s">
        <v>121</v>
      </c>
      <c r="D824" s="33">
        <v>2.4</v>
      </c>
      <c r="E824" s="33">
        <v>1.58</v>
      </c>
      <c r="F824" t="s">
        <v>185</v>
      </c>
      <c r="G824" s="12">
        <f t="shared" si="79"/>
        <v>45179.103472222225</v>
      </c>
      <c r="H824" s="13">
        <f t="shared" ca="1" si="80"/>
        <v>1694312940.0000002</v>
      </c>
      <c r="I824">
        <f t="shared" si="81"/>
        <v>0.21624472573839654</v>
      </c>
      <c r="J824">
        <f t="shared" si="82"/>
        <v>0.61912236286919831</v>
      </c>
      <c r="L824" s="34" t="s">
        <v>278</v>
      </c>
      <c r="M824" s="35" t="s">
        <v>279</v>
      </c>
      <c r="N824" s="35">
        <v>1.71</v>
      </c>
      <c r="O824" s="35">
        <v>2.2000000000000002</v>
      </c>
      <c r="Q824" s="12">
        <f t="shared" si="77"/>
        <v>45181.010416666664</v>
      </c>
      <c r="R824" s="13">
        <f t="shared" ca="1" si="78"/>
        <v>1694477699.9999998</v>
      </c>
    </row>
    <row r="825" spans="2:18" x14ac:dyDescent="0.25">
      <c r="B825" s="34" t="s">
        <v>123</v>
      </c>
      <c r="C825" s="35" t="s">
        <v>121</v>
      </c>
      <c r="D825" s="35">
        <v>2.35</v>
      </c>
      <c r="E825" s="35">
        <v>1.58</v>
      </c>
      <c r="F825" t="s">
        <v>185</v>
      </c>
      <c r="G825" s="12">
        <f t="shared" si="79"/>
        <v>45179.103472222225</v>
      </c>
      <c r="H825" s="13">
        <f t="shared" ca="1" si="80"/>
        <v>1694312940.0000002</v>
      </c>
      <c r="I825">
        <f t="shared" si="81"/>
        <v>0.2073794775114462</v>
      </c>
      <c r="J825">
        <f t="shared" si="82"/>
        <v>0.61468973875572308</v>
      </c>
      <c r="L825" s="32" t="s">
        <v>278</v>
      </c>
      <c r="M825" s="33" t="s">
        <v>279</v>
      </c>
      <c r="N825" s="33">
        <v>1.69</v>
      </c>
      <c r="O825" s="33">
        <v>2.25</v>
      </c>
      <c r="Q825" s="12">
        <f t="shared" si="77"/>
        <v>45181.010416666664</v>
      </c>
      <c r="R825" s="13">
        <f t="shared" ca="1" si="78"/>
        <v>1694477699.9999998</v>
      </c>
    </row>
    <row r="826" spans="2:18" x14ac:dyDescent="0.25">
      <c r="G826" s="12"/>
      <c r="H826" s="13"/>
      <c r="L826" s="34" t="s">
        <v>278</v>
      </c>
      <c r="M826" s="35" t="s">
        <v>279</v>
      </c>
      <c r="N826" s="35">
        <v>1.69</v>
      </c>
      <c r="O826" s="35">
        <v>2.25</v>
      </c>
      <c r="Q826" s="12">
        <f t="shared" si="77"/>
        <v>45181.010416666664</v>
      </c>
      <c r="R826" s="13">
        <f t="shared" ca="1" si="78"/>
        <v>1694477699.9999998</v>
      </c>
    </row>
    <row r="827" spans="2:18" x14ac:dyDescent="0.25">
      <c r="C827">
        <v>11</v>
      </c>
      <c r="G827" s="12"/>
      <c r="H827" s="13"/>
      <c r="L827" s="32" t="s">
        <v>278</v>
      </c>
      <c r="M827" s="33" t="s">
        <v>279</v>
      </c>
      <c r="N827" s="33">
        <v>1.68</v>
      </c>
      <c r="O827" s="33">
        <v>2.2000000000000002</v>
      </c>
      <c r="Q827" s="12">
        <f t="shared" si="77"/>
        <v>45181.010416666664</v>
      </c>
      <c r="R827" s="13">
        <f t="shared" ca="1" si="78"/>
        <v>1694477699.9999998</v>
      </c>
    </row>
    <row r="828" spans="2:18" x14ac:dyDescent="0.25">
      <c r="C828">
        <v>7</v>
      </c>
      <c r="G828" s="12"/>
      <c r="H828" s="13"/>
      <c r="L828" s="34" t="s">
        <v>278</v>
      </c>
      <c r="M828" s="35" t="s">
        <v>279</v>
      </c>
      <c r="N828" s="35">
        <v>1.69</v>
      </c>
      <c r="O828" s="35">
        <v>2.25</v>
      </c>
      <c r="Q828" s="12">
        <f t="shared" si="77"/>
        <v>45181.010416666664</v>
      </c>
      <c r="R828" s="13">
        <f t="shared" ca="1" si="78"/>
        <v>1694477699.9999998</v>
      </c>
    </row>
    <row r="829" spans="2:18" x14ac:dyDescent="0.25">
      <c r="G829" s="12"/>
      <c r="H829" s="13"/>
      <c r="L829" s="32" t="s">
        <v>278</v>
      </c>
      <c r="M829" s="33" t="s">
        <v>279</v>
      </c>
      <c r="N829" s="33">
        <v>1.69</v>
      </c>
      <c r="O829" s="33">
        <v>2.25</v>
      </c>
      <c r="Q829" s="12">
        <f t="shared" si="77"/>
        <v>45181.010416666664</v>
      </c>
      <c r="R829" s="13">
        <f t="shared" ca="1" si="78"/>
        <v>1694477699.9999998</v>
      </c>
    </row>
    <row r="830" spans="2:18" x14ac:dyDescent="0.25">
      <c r="G830" s="12"/>
      <c r="H830" s="13"/>
      <c r="L830" s="34" t="s">
        <v>278</v>
      </c>
      <c r="M830" s="35" t="s">
        <v>279</v>
      </c>
      <c r="N830" s="35">
        <v>1.71</v>
      </c>
      <c r="O830" s="35">
        <v>2.15</v>
      </c>
      <c r="Q830" s="12">
        <f t="shared" si="77"/>
        <v>45181.010416666664</v>
      </c>
      <c r="R830" s="13">
        <f t="shared" ca="1" si="78"/>
        <v>1694477699.9999998</v>
      </c>
    </row>
    <row r="831" spans="2:18" x14ac:dyDescent="0.25">
      <c r="G831" s="12"/>
      <c r="H831" s="13"/>
      <c r="L831" s="32" t="s">
        <v>278</v>
      </c>
      <c r="M831" s="33" t="s">
        <v>279</v>
      </c>
      <c r="N831" s="33">
        <v>1.7</v>
      </c>
      <c r="O831" s="33">
        <v>2.2000000000000002</v>
      </c>
      <c r="Q831" s="12">
        <f t="shared" si="77"/>
        <v>45181.010416666664</v>
      </c>
      <c r="R831" s="13">
        <f t="shared" ca="1" si="78"/>
        <v>1694477699.9999998</v>
      </c>
    </row>
    <row r="832" spans="2:18" x14ac:dyDescent="0.25">
      <c r="G832" s="12"/>
      <c r="H832" s="13"/>
      <c r="L832" s="34" t="s">
        <v>278</v>
      </c>
      <c r="M832" s="35" t="s">
        <v>279</v>
      </c>
      <c r="N832" s="35">
        <v>1.71</v>
      </c>
      <c r="O832" s="35">
        <v>2.2000000000000002</v>
      </c>
      <c r="Q832" s="12">
        <f t="shared" si="77"/>
        <v>45181.010416666664</v>
      </c>
      <c r="R832" s="13">
        <f t="shared" ca="1" si="78"/>
        <v>1694477699.9999998</v>
      </c>
    </row>
    <row r="833" spans="7:18" x14ac:dyDescent="0.25">
      <c r="G833" s="12"/>
      <c r="H833" s="13"/>
      <c r="L833" s="32" t="s">
        <v>278</v>
      </c>
      <c r="M833" s="33" t="s">
        <v>279</v>
      </c>
      <c r="N833" s="33">
        <v>1.69</v>
      </c>
      <c r="O833" s="33">
        <v>2.23</v>
      </c>
      <c r="Q833" s="12">
        <f t="shared" si="77"/>
        <v>45181.010416666664</v>
      </c>
      <c r="R833" s="13">
        <f t="shared" ca="1" si="78"/>
        <v>1694477699.9999998</v>
      </c>
    </row>
    <row r="834" spans="7:18" x14ac:dyDescent="0.25">
      <c r="G834" s="12"/>
      <c r="H834" s="13"/>
      <c r="L834" s="34" t="s">
        <v>278</v>
      </c>
      <c r="M834" s="35" t="s">
        <v>279</v>
      </c>
      <c r="N834" s="35">
        <v>1.68</v>
      </c>
      <c r="O834" s="35">
        <v>2.2000000000000002</v>
      </c>
      <c r="Q834" s="12">
        <f t="shared" si="77"/>
        <v>45181.010416666664</v>
      </c>
      <c r="R834" s="13">
        <f t="shared" ca="1" si="78"/>
        <v>1694477699.9999998</v>
      </c>
    </row>
    <row r="835" spans="7:18" x14ac:dyDescent="0.25">
      <c r="G835" s="12"/>
      <c r="H835" s="13"/>
    </row>
    <row r="836" spans="7:18" x14ac:dyDescent="0.25">
      <c r="G836" s="12"/>
      <c r="H836" s="13"/>
      <c r="N836" s="45">
        <f>AVERAGE(N803:N818)</f>
        <v>1.5775000000000001</v>
      </c>
      <c r="O836" s="45">
        <f>AVERAGE(O803:O818)</f>
        <v>2.4612500000000002</v>
      </c>
    </row>
    <row r="837" spans="7:18" x14ac:dyDescent="0.25">
      <c r="G837" s="12"/>
      <c r="H837" s="13"/>
    </row>
    <row r="838" spans="7:18" x14ac:dyDescent="0.25">
      <c r="G838" s="12"/>
      <c r="H838" s="13"/>
    </row>
    <row r="839" spans="7:18" x14ac:dyDescent="0.25">
      <c r="G839" s="12"/>
      <c r="H839" s="13"/>
    </row>
    <row r="840" spans="7:18" x14ac:dyDescent="0.25">
      <c r="G840" s="12"/>
      <c r="H840" s="13"/>
    </row>
    <row r="841" spans="7:18" x14ac:dyDescent="0.25">
      <c r="G841" s="12"/>
      <c r="H841" s="13"/>
    </row>
    <row r="842" spans="7:18" x14ac:dyDescent="0.25">
      <c r="G842" s="12"/>
      <c r="H842" s="13"/>
    </row>
    <row r="843" spans="7:18" x14ac:dyDescent="0.25">
      <c r="G843" s="12"/>
      <c r="H843" s="13"/>
    </row>
    <row r="844" spans="7:18" x14ac:dyDescent="0.25">
      <c r="G844" s="12"/>
      <c r="H844" s="13"/>
    </row>
    <row r="845" spans="7:18" x14ac:dyDescent="0.25">
      <c r="G845" s="12"/>
      <c r="H845" s="13"/>
    </row>
    <row r="846" spans="7:18" x14ac:dyDescent="0.25">
      <c r="G846" s="12"/>
      <c r="H846" s="13"/>
    </row>
    <row r="847" spans="7:18" x14ac:dyDescent="0.25">
      <c r="G847" s="12"/>
      <c r="H847" s="13"/>
    </row>
    <row r="848" spans="7:18" x14ac:dyDescent="0.25">
      <c r="G848" s="12"/>
      <c r="H848" s="13"/>
    </row>
    <row r="849" spans="7:8" x14ac:dyDescent="0.25">
      <c r="G849" s="12"/>
      <c r="H849" s="13"/>
    </row>
    <row r="850" spans="7:8" x14ac:dyDescent="0.25">
      <c r="G850" s="12"/>
      <c r="H850" s="13"/>
    </row>
    <row r="851" spans="7:8" x14ac:dyDescent="0.25">
      <c r="G851" s="12"/>
      <c r="H851" s="13"/>
    </row>
    <row r="852" spans="7:8" x14ac:dyDescent="0.25">
      <c r="G852" s="12"/>
      <c r="H852" s="13"/>
    </row>
    <row r="853" spans="7:8" x14ac:dyDescent="0.25">
      <c r="G853" s="12"/>
      <c r="H853" s="13"/>
    </row>
    <row r="854" spans="7:8" x14ac:dyDescent="0.25">
      <c r="G854" s="12"/>
      <c r="H854" s="13"/>
    </row>
    <row r="855" spans="7:8" x14ac:dyDescent="0.25">
      <c r="G855" s="12"/>
      <c r="H855" s="13"/>
    </row>
    <row r="856" spans="7:8" x14ac:dyDescent="0.25">
      <c r="G856" s="12"/>
      <c r="H856" s="13"/>
    </row>
    <row r="857" spans="7:8" x14ac:dyDescent="0.25">
      <c r="G857" s="12"/>
      <c r="H857" s="13"/>
    </row>
    <row r="858" spans="7:8" x14ac:dyDescent="0.25">
      <c r="G858" s="12"/>
      <c r="H858" s="13"/>
    </row>
    <row r="859" spans="7:8" x14ac:dyDescent="0.25">
      <c r="G859" s="12"/>
      <c r="H859" s="13"/>
    </row>
    <row r="860" spans="7:8" x14ac:dyDescent="0.25">
      <c r="G860" s="12"/>
      <c r="H860" s="13"/>
    </row>
    <row r="861" spans="7:8" x14ac:dyDescent="0.25">
      <c r="G861" s="12"/>
      <c r="H861" s="13"/>
    </row>
    <row r="862" spans="7:8" x14ac:dyDescent="0.25">
      <c r="G862" s="12"/>
      <c r="H862" s="13"/>
    </row>
    <row r="863" spans="7:8" x14ac:dyDescent="0.25">
      <c r="G863" s="12"/>
      <c r="H863" s="13"/>
    </row>
    <row r="864" spans="7:8" x14ac:dyDescent="0.25">
      <c r="G864" s="12"/>
      <c r="H864" s="13"/>
    </row>
    <row r="865" spans="7:8" x14ac:dyDescent="0.25">
      <c r="G865" s="12"/>
      <c r="H865" s="13"/>
    </row>
    <row r="866" spans="7:8" x14ac:dyDescent="0.25">
      <c r="G866" s="12"/>
      <c r="H866" s="13"/>
    </row>
    <row r="867" spans="7:8" x14ac:dyDescent="0.25">
      <c r="G867" s="12"/>
      <c r="H867" s="13"/>
    </row>
    <row r="868" spans="7:8" x14ac:dyDescent="0.25">
      <c r="G868" s="12"/>
      <c r="H868" s="13"/>
    </row>
    <row r="869" spans="7:8" x14ac:dyDescent="0.25">
      <c r="G869" s="12"/>
      <c r="H869" s="13"/>
    </row>
    <row r="870" spans="7:8" x14ac:dyDescent="0.25">
      <c r="G870" s="12"/>
      <c r="H870" s="13"/>
    </row>
    <row r="871" spans="7:8" x14ac:dyDescent="0.25">
      <c r="G871" s="12"/>
      <c r="H871" s="13"/>
    </row>
    <row r="872" spans="7:8" x14ac:dyDescent="0.25">
      <c r="G872" s="12"/>
      <c r="H872" s="13"/>
    </row>
    <row r="873" spans="7:8" x14ac:dyDescent="0.25">
      <c r="G873" s="12"/>
      <c r="H873" s="13"/>
    </row>
    <row r="874" spans="7:8" x14ac:dyDescent="0.25">
      <c r="G874" s="12"/>
      <c r="H874" s="13"/>
    </row>
    <row r="875" spans="7:8" x14ac:dyDescent="0.25">
      <c r="G875" s="12"/>
      <c r="H875" s="13"/>
    </row>
    <row r="876" spans="7:8" x14ac:dyDescent="0.25">
      <c r="G876" s="12"/>
      <c r="H876" s="13"/>
    </row>
    <row r="877" spans="7:8" x14ac:dyDescent="0.25">
      <c r="G877" s="12"/>
      <c r="H877" s="13"/>
    </row>
    <row r="878" spans="7:8" x14ac:dyDescent="0.25">
      <c r="G878" s="12"/>
      <c r="H878" s="13"/>
    </row>
    <row r="879" spans="7:8" x14ac:dyDescent="0.25">
      <c r="G879" s="12"/>
      <c r="H879" s="13"/>
    </row>
    <row r="880" spans="7:8" x14ac:dyDescent="0.25">
      <c r="G880" s="12"/>
      <c r="H880" s="13"/>
    </row>
    <row r="881" spans="7:8" x14ac:dyDescent="0.25">
      <c r="G881" s="12"/>
      <c r="H881" s="13"/>
    </row>
    <row r="882" spans="7:8" x14ac:dyDescent="0.25">
      <c r="G882" s="12"/>
      <c r="H882" s="13"/>
    </row>
    <row r="883" spans="7:8" x14ac:dyDescent="0.25">
      <c r="G883" s="12"/>
      <c r="H883" s="13"/>
    </row>
    <row r="884" spans="7:8" x14ac:dyDescent="0.25">
      <c r="G884" s="12"/>
      <c r="H884" s="13"/>
    </row>
    <row r="885" spans="7:8" x14ac:dyDescent="0.25">
      <c r="G885" s="12"/>
      <c r="H885" s="13"/>
    </row>
  </sheetData>
  <sortState xmlns:xlrd2="http://schemas.microsoft.com/office/spreadsheetml/2017/richdata2" ref="L197:R211">
    <sortCondition ref="L197:L2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9E4A-BC91-4B52-A64C-7299CB13554C}">
  <sheetPr codeName="Sheet3"/>
  <dimension ref="A1:AA73"/>
  <sheetViews>
    <sheetView zoomScale="75" zoomScaleNormal="75" workbookViewId="0">
      <pane ySplit="4290" topLeftCell="A30"/>
      <selection activeCell="S4" sqref="S4"/>
      <selection pane="bottomLeft" activeCell="E43" sqref="E43"/>
    </sheetView>
  </sheetViews>
  <sheetFormatPr defaultRowHeight="15" x14ac:dyDescent="0.25"/>
  <cols>
    <col min="2" max="2" width="15.85546875" customWidth="1"/>
    <col min="3" max="3" width="30.85546875" customWidth="1"/>
    <col min="5" max="5" width="26.85546875" customWidth="1"/>
    <col min="6" max="6" width="22.5703125" customWidth="1"/>
    <col min="7" max="7" width="18.5703125" customWidth="1"/>
    <col min="8" max="8" width="15.5703125" customWidth="1"/>
    <col min="12" max="12" width="11.42578125" customWidth="1"/>
    <col min="14" max="14" width="14.42578125" customWidth="1"/>
    <col min="15" max="15" width="13.5703125" customWidth="1"/>
    <col min="16" max="16" width="14.28515625" customWidth="1"/>
    <col min="17" max="17" width="22.28515625" customWidth="1"/>
    <col min="18" max="18" width="17.42578125" bestFit="1" customWidth="1"/>
    <col min="21" max="21" width="13.42578125" bestFit="1" customWidth="1"/>
    <col min="22" max="22" width="39" customWidth="1"/>
    <col min="23" max="23" width="29.7109375" customWidth="1"/>
    <col min="24" max="24" width="14.85546875" customWidth="1"/>
    <col min="26" max="26" width="12.140625" customWidth="1"/>
    <col min="28" max="28" width="12.7109375" bestFit="1" customWidth="1"/>
  </cols>
  <sheetData>
    <row r="1" spans="2:27" x14ac:dyDescent="0.25">
      <c r="L1">
        <f>10/220</f>
        <v>4.5454545454545456E-2</v>
      </c>
    </row>
    <row r="2" spans="2:27" x14ac:dyDescent="0.25">
      <c r="L2">
        <f>L1/2/2</f>
        <v>1.1363636363636364E-2</v>
      </c>
    </row>
    <row r="3" spans="2:27" ht="15.75" thickBot="1" x14ac:dyDescent="0.3">
      <c r="C3" s="1" t="s">
        <v>188</v>
      </c>
      <c r="D3" s="1" t="s">
        <v>189</v>
      </c>
      <c r="E3" s="1" t="s">
        <v>246</v>
      </c>
      <c r="F3" s="1" t="s">
        <v>247</v>
      </c>
      <c r="G3" s="1" t="s">
        <v>244</v>
      </c>
      <c r="H3" s="1" t="s">
        <v>245</v>
      </c>
      <c r="I3" s="1" t="s">
        <v>190</v>
      </c>
      <c r="J3" s="1" t="s">
        <v>191</v>
      </c>
      <c r="K3" s="1" t="s">
        <v>22</v>
      </c>
      <c r="L3" s="1" t="s">
        <v>194</v>
      </c>
      <c r="M3" s="1" t="s">
        <v>189</v>
      </c>
      <c r="N3" s="1" t="s">
        <v>192</v>
      </c>
      <c r="O3" s="1" t="s">
        <v>193</v>
      </c>
      <c r="P3" s="1" t="s">
        <v>222</v>
      </c>
      <c r="Q3" s="1" t="s">
        <v>225</v>
      </c>
      <c r="R3" s="1" t="s">
        <v>224</v>
      </c>
      <c r="S3" s="1" t="s">
        <v>221</v>
      </c>
      <c r="W3" s="1"/>
      <c r="X3" s="1"/>
      <c r="Y3" s="1"/>
    </row>
    <row r="4" spans="2:27" x14ac:dyDescent="0.25">
      <c r="B4" s="2">
        <f>1/I4+1/J4</f>
        <v>1.0462584804401391</v>
      </c>
      <c r="C4" t="s">
        <v>3</v>
      </c>
      <c r="D4" s="27" t="s">
        <v>184</v>
      </c>
      <c r="E4" t="s">
        <v>28</v>
      </c>
      <c r="F4" t="s">
        <v>29</v>
      </c>
      <c r="G4" s="8" t="str">
        <f t="shared" ref="G4" si="0">IF(D4="NCAAF",TRIM(LEFT(SUBSTITUTE(E4," ",REPT(" ",100)),100)),TRIM(RIGHT(SUBSTITUTE(E4," ",REPT(" ",100)),100)))</f>
        <v>Adesanya</v>
      </c>
      <c r="H4" s="8" t="str">
        <f t="shared" ref="H4" si="1">IF(D4="NCAAF",TRIM(LEFT(SUBSTITUTE(F4," ",REPT(" ",100)),100)),TRIM(RIGHT(SUBSTITUTE(F4," ",REPT(" ",100)),100)))</f>
        <v>Strickland</v>
      </c>
      <c r="I4" s="9" cm="1">
        <f t="array" ref="I4">AVERAGE(IF(Raw!$L$4:$L$834=process0!$C4,Raw!N$4:N$834))</f>
        <v>1.1466666666666667</v>
      </c>
      <c r="J4" s="9" cm="1">
        <f t="array" ref="J4">AVERAGE(IF(Raw!$L$4:$L$834=process0!$C4,Raw!O$4:O$834))</f>
        <v>5.7416666666666645</v>
      </c>
      <c r="K4" s="10">
        <f t="shared" ref="K4:K67" si="2">ABS(1/I4-1/J4)</f>
        <v>0.69792756607148876</v>
      </c>
      <c r="L4" s="11">
        <f>0.5113636+K4/2</f>
        <v>0.86032738303574441</v>
      </c>
      <c r="M4" s="9" t="s">
        <v>184</v>
      </c>
      <c r="N4" s="8" t="str">
        <f t="shared" ref="N4" si="3">IF(I4&lt;=J4,G4,H4)</f>
        <v>Adesanya</v>
      </c>
      <c r="O4" s="8" t="str">
        <f t="shared" ref="O4" si="4">IF(I4&lt;=J4,H4,G4)</f>
        <v>Strickland</v>
      </c>
      <c r="P4" s="24" t="str">
        <f t="shared" ref="P4:P13" si="5">C4</f>
        <v>Israel Adesanya_Sean Strickland</v>
      </c>
      <c r="Q4" s="16" t="str">
        <f>""""&amp;M4&amp;":"&amp;N4&amp;":"&amp;O4&amp;""""</f>
        <v>"MMA:Adesanya:Strickland"</v>
      </c>
      <c r="R4" s="46" cm="1">
        <f t="array" aca="1" ref="R4" ca="1">AVERAGE(IF(Raw!$L$4:$L$834=process0!$C4,Raw!R$4:R$834))</f>
        <v>1694314800</v>
      </c>
      <c r="S4" s="17">
        <f t="shared" ref="S4:S13" si="6">(1/L4-1)*1000</f>
        <v>162.34821733955275</v>
      </c>
      <c r="T4" s="14"/>
      <c r="U4" s="2"/>
      <c r="Y4" s="14"/>
      <c r="AA4" s="9"/>
    </row>
    <row r="5" spans="2:27" x14ac:dyDescent="0.25">
      <c r="B5" s="2">
        <f t="shared" ref="B5:B36" si="7">1/I5+1/J5</f>
        <v>1.0458885858051776</v>
      </c>
      <c r="C5" t="s">
        <v>1</v>
      </c>
      <c r="D5" s="29" t="s">
        <v>184</v>
      </c>
      <c r="E5" t="s">
        <v>26</v>
      </c>
      <c r="F5" t="s">
        <v>27</v>
      </c>
      <c r="G5" s="8" t="str">
        <f t="shared" ref="G5:G68" si="8">IF(D5="NCAAF",TRIM(LEFT(SUBSTITUTE(E5," ",REPT(" ",100)),100)),TRIM(RIGHT(SUBSTITUTE(E5," ",REPT(" ",100)),100)))</f>
        <v>Volkov</v>
      </c>
      <c r="H5" s="8" t="str">
        <f t="shared" ref="H5:H68" si="9">IF(D5="NCAAF",TRIM(LEFT(SUBSTITUTE(F5," ",REPT(" ",100)),100)),TRIM(RIGHT(SUBSTITUTE(F5," ",REPT(" ",100)),100)))</f>
        <v>Tuivasa</v>
      </c>
      <c r="I5" s="9" cm="1">
        <f t="array" ref="I5">AVERAGE(IF(Raw!$L$4:$L$834=process0!$C5,Raw!N$4:N$834))</f>
        <v>1.3992307692307691</v>
      </c>
      <c r="J5" s="9" cm="1">
        <f t="array" ref="J5">AVERAGE(IF(Raw!$L$4:$L$834=process0!$C5,Raw!O$4:O$834))</f>
        <v>3.0192307692307696</v>
      </c>
      <c r="K5" s="10">
        <f t="shared" si="2"/>
        <v>0.38346820363957251</v>
      </c>
      <c r="L5" s="11">
        <f t="shared" ref="L5:L35" si="10">0.5113636+K5/2</f>
        <v>0.70309770181978626</v>
      </c>
      <c r="M5" s="9" t="s">
        <v>184</v>
      </c>
      <c r="N5" s="8" t="str">
        <f t="shared" ref="N5:N68" si="11">IF(I5&lt;=J5,G5,H5)</f>
        <v>Volkov</v>
      </c>
      <c r="O5" s="8" t="str">
        <f t="shared" ref="O5:O68" si="12">IF(I5&lt;=J5,H5,G5)</f>
        <v>Tuivasa</v>
      </c>
      <c r="P5" s="25" t="str">
        <f t="shared" si="5"/>
        <v>Alexander Volkov_Tai Tuivasa</v>
      </c>
      <c r="Q5" s="15" t="str">
        <f t="shared" ref="Q5:Q13" si="13">""""&amp;M5&amp;":"&amp;N5&amp;":"&amp;O5&amp;""""</f>
        <v>"MMA:Volkov:Tuivasa"</v>
      </c>
      <c r="R5" s="46" cm="1">
        <f t="array" aca="1" ref="R5" ca="1">AVERAGE(IF(Raw!$L$4:$L$834=process0!$C5,Raw!R$4:R$834))</f>
        <v>1694311202</v>
      </c>
      <c r="S5" s="18">
        <f t="shared" si="6"/>
        <v>422.27744083327121</v>
      </c>
      <c r="T5" s="14"/>
      <c r="U5" s="2"/>
      <c r="Y5" s="14"/>
      <c r="AA5" s="2"/>
    </row>
    <row r="6" spans="2:27" x14ac:dyDescent="0.25">
      <c r="B6" s="2">
        <f t="shared" si="7"/>
        <v>1.0429960302083063</v>
      </c>
      <c r="C6" t="s">
        <v>101</v>
      </c>
      <c r="D6" s="29" t="s">
        <v>186</v>
      </c>
      <c r="E6" t="s">
        <v>124</v>
      </c>
      <c r="F6" t="s">
        <v>125</v>
      </c>
      <c r="G6" s="8" t="str">
        <f t="shared" si="8"/>
        <v>Alabama</v>
      </c>
      <c r="H6" s="8" t="str">
        <f t="shared" si="9"/>
        <v>Texas</v>
      </c>
      <c r="I6" s="9" cm="1">
        <f t="array" ref="I6">AVERAGE(IF(Raw!$L$4:$L$834=process0!$C6,Raw!N$4:N$834))</f>
        <v>1.35</v>
      </c>
      <c r="J6" s="9" cm="1">
        <f t="array" ref="J6">AVERAGE(IF(Raw!$L$4:$L$834=process0!$C6,Raw!O$4:O$834))</f>
        <v>3.3084615384615383</v>
      </c>
      <c r="K6" s="10">
        <f t="shared" si="2"/>
        <v>0.43848545127317501</v>
      </c>
      <c r="L6" s="11">
        <f t="shared" si="10"/>
        <v>0.73060632563658756</v>
      </c>
      <c r="M6" s="9" t="s">
        <v>186</v>
      </c>
      <c r="N6" s="8" t="str">
        <f t="shared" si="11"/>
        <v>Alabama</v>
      </c>
      <c r="O6" s="8" t="str">
        <f t="shared" si="12"/>
        <v>Texas</v>
      </c>
      <c r="P6" s="25" t="str">
        <f t="shared" si="5"/>
        <v>Alabama Crimson Tide_Texas Longhorns</v>
      </c>
      <c r="Q6" s="15" t="str">
        <f t="shared" si="13"/>
        <v>"NCAAF:Alabama:Texas"</v>
      </c>
      <c r="R6" s="46" cm="1">
        <f t="array" aca="1" ref="R6" ca="1">AVERAGE(IF(Raw!$L$4:$L$834=process0!$C6,Raw!R$4:R$834))</f>
        <v>1694300400.0000002</v>
      </c>
      <c r="S6" s="18">
        <f t="shared" si="6"/>
        <v>368.72617292039723</v>
      </c>
      <c r="T6" s="14"/>
      <c r="U6" s="2"/>
      <c r="Y6" s="14"/>
      <c r="AA6" s="2"/>
    </row>
    <row r="7" spans="2:27" x14ac:dyDescent="0.25">
      <c r="B7" s="2">
        <f t="shared" si="7"/>
        <v>1.0436467439596788</v>
      </c>
      <c r="C7" t="s">
        <v>120</v>
      </c>
      <c r="D7" s="29" t="s">
        <v>186</v>
      </c>
      <c r="E7" t="s">
        <v>130</v>
      </c>
      <c r="F7" t="s">
        <v>131</v>
      </c>
      <c r="G7" s="8" t="str">
        <f t="shared" si="8"/>
        <v>Auburn</v>
      </c>
      <c r="H7" s="8" t="str">
        <f t="shared" si="9"/>
        <v>California</v>
      </c>
      <c r="I7" s="9" cm="1">
        <f t="array" ref="I7">AVERAGE(IF(Raw!$L$4:$L$834=process0!$C7,Raw!N$4:N$834))</f>
        <v>1.4023076923076923</v>
      </c>
      <c r="J7" s="9" cm="1">
        <f t="array" ref="J7">AVERAGE(IF(Raw!$L$4:$L$834=process0!$C7,Raw!O$4:O$834))</f>
        <v>3.025384615384616</v>
      </c>
      <c r="K7" s="10">
        <f t="shared" si="2"/>
        <v>0.38257377167389212</v>
      </c>
      <c r="L7" s="11">
        <f t="shared" si="10"/>
        <v>0.70265048583694611</v>
      </c>
      <c r="M7" s="9" t="s">
        <v>186</v>
      </c>
      <c r="N7" s="8" t="str">
        <f t="shared" si="11"/>
        <v>Auburn</v>
      </c>
      <c r="O7" s="8" t="str">
        <f t="shared" si="12"/>
        <v>California</v>
      </c>
      <c r="P7" s="25" t="str">
        <f t="shared" si="5"/>
        <v>Auburn Tigers_California Golden Bears</v>
      </c>
      <c r="Q7" s="15" t="str">
        <f t="shared" si="13"/>
        <v>"NCAAF:Auburn:California"</v>
      </c>
      <c r="R7" s="46" cm="1">
        <f t="array" aca="1" ref="R7" ca="1">AVERAGE(IF(Raw!$L$4:$L$834=process0!$C7,Raw!R$4:R$834))</f>
        <v>1694312999.9999998</v>
      </c>
      <c r="S7" s="18">
        <f t="shared" si="6"/>
        <v>423.1826778129568</v>
      </c>
      <c r="T7" s="14"/>
      <c r="U7" s="2"/>
      <c r="Y7" s="14"/>
      <c r="AA7" s="2"/>
    </row>
    <row r="8" spans="2:27" x14ac:dyDescent="0.25">
      <c r="B8" s="2">
        <f t="shared" si="7"/>
        <v>1.0388035386291621</v>
      </c>
      <c r="C8" t="s">
        <v>66</v>
      </c>
      <c r="D8" s="29" t="s">
        <v>186</v>
      </c>
      <c r="E8" t="s">
        <v>138</v>
      </c>
      <c r="F8" t="s">
        <v>139</v>
      </c>
      <c r="G8" s="8" t="str">
        <f t="shared" si="8"/>
        <v>Colorado</v>
      </c>
      <c r="H8" s="8" t="str">
        <f t="shared" si="9"/>
        <v>Nebraska</v>
      </c>
      <c r="I8" s="9" cm="1">
        <f t="array" ref="I8">AVERAGE(IF(Raw!$L$4:$L$834=process0!$C8,Raw!N$4:N$834))</f>
        <v>1.6442857142857144</v>
      </c>
      <c r="J8" s="9" cm="1">
        <f t="array" ref="J8">AVERAGE(IF(Raw!$L$4:$L$834=process0!$C8,Raw!O$4:O$834))</f>
        <v>2.3221428571428571</v>
      </c>
      <c r="K8" s="10">
        <f t="shared" si="2"/>
        <v>0.17753008430741485</v>
      </c>
      <c r="L8" s="11">
        <f t="shared" si="10"/>
        <v>0.60012864215370743</v>
      </c>
      <c r="M8" s="9" t="s">
        <v>186</v>
      </c>
      <c r="N8" s="8" t="str">
        <f t="shared" si="11"/>
        <v>Colorado</v>
      </c>
      <c r="O8" s="8" t="str">
        <f t="shared" si="12"/>
        <v>Nebraska</v>
      </c>
      <c r="P8" s="25" t="str">
        <f t="shared" si="5"/>
        <v>Colorado Buffaloes_Nebraska Cornhuskers</v>
      </c>
      <c r="Q8" s="15" t="str">
        <f t="shared" si="13"/>
        <v>"NCAAF:Colorado:Nebraska"</v>
      </c>
      <c r="R8" s="46" cm="1">
        <f t="array" aca="1" ref="R8" ca="1">AVERAGE(IF(Raw!$L$4:$L$834=process0!$C8,Raw!R$4:R$834))</f>
        <v>1694275199.9999998</v>
      </c>
      <c r="S8" s="18">
        <f t="shared" si="6"/>
        <v>666.30940394922163</v>
      </c>
      <c r="T8" s="14"/>
      <c r="U8" s="2"/>
      <c r="Y8" s="14"/>
      <c r="AA8" s="2"/>
    </row>
    <row r="9" spans="2:27" x14ac:dyDescent="0.25">
      <c r="B9" s="2">
        <f t="shared" si="7"/>
        <v>1.0415529892573812</v>
      </c>
      <c r="C9" t="s">
        <v>74</v>
      </c>
      <c r="D9" s="29" t="s">
        <v>186</v>
      </c>
      <c r="E9" t="s">
        <v>142</v>
      </c>
      <c r="F9" t="s">
        <v>143</v>
      </c>
      <c r="G9" s="8" t="str">
        <f t="shared" si="8"/>
        <v>Iowa</v>
      </c>
      <c r="H9" s="8" t="str">
        <f t="shared" si="9"/>
        <v>Iowa</v>
      </c>
      <c r="I9" s="9" cm="1">
        <f t="array" ref="I9">AVERAGE(IF(Raw!$L$4:$L$834=process0!$C9,Raw!N$4:N$834))</f>
        <v>1.5438461538461536</v>
      </c>
      <c r="J9" s="9" cm="1">
        <f t="array" ref="J9">AVERAGE(IF(Raw!$L$4:$L$834=process0!$C9,Raw!O$4:O$834))</f>
        <v>2.5392307692307696</v>
      </c>
      <c r="K9" s="10">
        <f t="shared" si="2"/>
        <v>0.25391288019951996</v>
      </c>
      <c r="L9" s="11">
        <f t="shared" si="10"/>
        <v>0.63832004009975996</v>
      </c>
      <c r="M9" s="9" t="s">
        <v>186</v>
      </c>
      <c r="N9" s="8" t="str">
        <f t="shared" si="11"/>
        <v>Iowa</v>
      </c>
      <c r="O9" s="8" t="str">
        <f t="shared" si="12"/>
        <v>Iowa</v>
      </c>
      <c r="P9" s="25" t="str">
        <f t="shared" si="5"/>
        <v>Iowa Hawkeyes_Iowa State Cyclones</v>
      </c>
      <c r="Q9" s="15" t="str">
        <f t="shared" si="13"/>
        <v>"NCAAF:Iowa:Iowa"</v>
      </c>
      <c r="R9" s="46" cm="1">
        <f t="array" aca="1" ref="R9" ca="1">AVERAGE(IF(Raw!$L$4:$L$834=process0!$C9,Raw!R$4:R$834))</f>
        <v>1694287800</v>
      </c>
      <c r="S9" s="18">
        <f t="shared" si="6"/>
        <v>566.61225902247224</v>
      </c>
      <c r="T9" s="14"/>
      <c r="U9" s="2"/>
      <c r="W9" s="8"/>
      <c r="Y9" s="14"/>
      <c r="AA9" s="2"/>
    </row>
    <row r="10" spans="2:27" x14ac:dyDescent="0.25">
      <c r="B10" s="2">
        <f t="shared" si="7"/>
        <v>1.0399191586431513</v>
      </c>
      <c r="C10" t="s">
        <v>62</v>
      </c>
      <c r="D10" s="29" t="s">
        <v>186</v>
      </c>
      <c r="E10" t="s">
        <v>140</v>
      </c>
      <c r="F10" t="s">
        <v>141</v>
      </c>
      <c r="G10" s="8" t="str">
        <f t="shared" si="8"/>
        <v>Illinois</v>
      </c>
      <c r="H10" s="8" t="str">
        <f t="shared" si="9"/>
        <v>Kansas</v>
      </c>
      <c r="I10" s="9" cm="1">
        <f t="array" ref="I10">AVERAGE(IF(Raw!$L$4:$L$834=process0!$C10,Raw!N$4:N$834))</f>
        <v>2.3421428571428571</v>
      </c>
      <c r="J10" s="9" cm="1">
        <f t="array" ref="J10">AVERAGE(IF(Raw!$L$4:$L$834=process0!$C10,Raw!O$4:O$834))</f>
        <v>1.6314285714285712</v>
      </c>
      <c r="K10" s="10">
        <f t="shared" si="2"/>
        <v>0.18600028093653348</v>
      </c>
      <c r="L10" s="11">
        <f t="shared" si="10"/>
        <v>0.6043637404682668</v>
      </c>
      <c r="M10" s="9" t="s">
        <v>186</v>
      </c>
      <c r="N10" s="8" t="str">
        <f t="shared" si="11"/>
        <v>Kansas</v>
      </c>
      <c r="O10" s="8" t="str">
        <f t="shared" si="12"/>
        <v>Illinois</v>
      </c>
      <c r="P10" s="25" t="str">
        <f t="shared" si="5"/>
        <v>Illinois Fighting Illini_Kansas Jayhawks</v>
      </c>
      <c r="Q10" s="15" t="str">
        <f t="shared" si="13"/>
        <v>"NCAAF:Kansas:Illinois"</v>
      </c>
      <c r="R10" s="46" cm="1">
        <f t="array" aca="1" ref="R10" ca="1">AVERAGE(IF(Raw!$L$4:$L$834=process0!$C10,Raw!R$4:R$834))</f>
        <v>0</v>
      </c>
      <c r="S10" s="18">
        <f t="shared" si="6"/>
        <v>654.63268730382549</v>
      </c>
      <c r="T10" s="14"/>
      <c r="U10" s="2"/>
      <c r="Y10" s="14"/>
      <c r="AA10" s="2"/>
    </row>
    <row r="11" spans="2:27" x14ac:dyDescent="0.25">
      <c r="B11" s="2">
        <f t="shared" si="7"/>
        <v>1.044595200073668</v>
      </c>
      <c r="C11" t="s">
        <v>113</v>
      </c>
      <c r="D11" s="29" t="s">
        <v>186</v>
      </c>
      <c r="E11" t="s">
        <v>128</v>
      </c>
      <c r="F11" t="s">
        <v>129</v>
      </c>
      <c r="G11" s="8" t="str">
        <f t="shared" si="8"/>
        <v>Arizona</v>
      </c>
      <c r="H11" s="8" t="str">
        <f t="shared" si="9"/>
        <v>Mississippi</v>
      </c>
      <c r="I11" s="9" cm="1">
        <f t="array" ref="I11">AVERAGE(IF(Raw!$L$4:$L$834=process0!$C11,Raw!N$4:N$834))</f>
        <v>3.7638461538461532</v>
      </c>
      <c r="J11" s="9" cm="1">
        <f t="array" ref="J11">AVERAGE(IF(Raw!$L$4:$L$834=process0!$C11,Raw!O$4:O$834))</f>
        <v>1.2838461538461534</v>
      </c>
      <c r="K11" s="10">
        <f t="shared" si="2"/>
        <v>0.51322385325167719</v>
      </c>
      <c r="L11" s="11">
        <f t="shared" si="10"/>
        <v>0.76797552662583857</v>
      </c>
      <c r="M11" s="9" t="s">
        <v>186</v>
      </c>
      <c r="N11" s="8" t="str">
        <f t="shared" si="11"/>
        <v>Mississippi</v>
      </c>
      <c r="O11" s="8" t="str">
        <f t="shared" si="12"/>
        <v>Arizona</v>
      </c>
      <c r="P11" s="25" t="str">
        <f t="shared" si="5"/>
        <v>Arizona Wildcats_Mississippi State Bulldogs</v>
      </c>
      <c r="Q11" s="15" t="str">
        <f t="shared" si="13"/>
        <v>"NCAAF:Mississippi:Arizona"</v>
      </c>
      <c r="R11" s="46" cm="1">
        <f t="array" aca="1" ref="R11" ca="1">AVERAGE(IF(Raw!$L$4:$L$834=process0!$C11,Raw!R$4:R$834))</f>
        <v>1694302199.9999998</v>
      </c>
      <c r="S11" s="18">
        <f t="shared" si="6"/>
        <v>302.12482732826061</v>
      </c>
      <c r="T11" s="14"/>
      <c r="U11" s="2"/>
      <c r="Y11" s="14"/>
      <c r="AA11" s="2"/>
    </row>
    <row r="12" spans="2:27" x14ac:dyDescent="0.25">
      <c r="B12" s="2">
        <f t="shared" si="7"/>
        <v>1.0436879641860162</v>
      </c>
      <c r="C12" t="s">
        <v>68</v>
      </c>
      <c r="D12" s="29" t="s">
        <v>186</v>
      </c>
      <c r="E12" t="s">
        <v>160</v>
      </c>
      <c r="F12" t="s">
        <v>161</v>
      </c>
      <c r="G12" s="8" t="str">
        <f t="shared" si="8"/>
        <v>NC</v>
      </c>
      <c r="H12" s="8" t="str">
        <f t="shared" si="9"/>
        <v>Notre</v>
      </c>
      <c r="I12" s="9" cm="1">
        <f t="array" ref="I12">AVERAGE(IF(Raw!$L$4:$L$834=process0!$C12,Raw!N$4:N$834))</f>
        <v>3.4364285714285709</v>
      </c>
      <c r="J12" s="9" cm="1">
        <f t="array" ref="J12">AVERAGE(IF(Raw!$L$4:$L$834=process0!$C12,Raw!O$4:O$834))</f>
        <v>1.3285714285714287</v>
      </c>
      <c r="K12" s="10">
        <f t="shared" si="2"/>
        <v>0.461688379900005</v>
      </c>
      <c r="L12" s="11">
        <f t="shared" si="10"/>
        <v>0.74220778995000258</v>
      </c>
      <c r="M12" s="9" t="s">
        <v>186</v>
      </c>
      <c r="N12" s="8" t="str">
        <f t="shared" si="11"/>
        <v>Notre</v>
      </c>
      <c r="O12" s="8" t="str">
        <f t="shared" si="12"/>
        <v>NC</v>
      </c>
      <c r="P12" s="25" t="str">
        <f t="shared" si="5"/>
        <v>NC State Wolfpack_Notre Dame Fighting Irish</v>
      </c>
      <c r="Q12" s="15" t="str">
        <f t="shared" si="13"/>
        <v>"NCAAF:Notre:NC"</v>
      </c>
      <c r="R12" s="46" cm="1">
        <f t="array" aca="1" ref="R12" ca="1">AVERAGE(IF(Raw!$L$4:$L$834=process0!$C12,Raw!R$4:R$834))</f>
        <v>1694275199.9999998</v>
      </c>
      <c r="S12" s="18">
        <f t="shared" si="6"/>
        <v>347.33158765062689</v>
      </c>
      <c r="T12" s="14"/>
      <c r="U12" s="2"/>
      <c r="Y12" s="14"/>
      <c r="AA12" s="2"/>
    </row>
    <row r="13" spans="2:27" x14ac:dyDescent="0.25">
      <c r="B13" s="2">
        <f t="shared" si="7"/>
        <v>1.0395066174177374</v>
      </c>
      <c r="C13" t="s">
        <v>123</v>
      </c>
      <c r="D13" s="29" t="s">
        <v>186</v>
      </c>
      <c r="E13" t="s">
        <v>126</v>
      </c>
      <c r="F13" t="s">
        <v>127</v>
      </c>
      <c r="G13" s="8" t="str">
        <f t="shared" si="8"/>
        <v>Arizona</v>
      </c>
      <c r="H13" s="8" t="str">
        <f t="shared" si="9"/>
        <v>Oklahoma</v>
      </c>
      <c r="I13" s="9" cm="1">
        <f t="array" ref="I13">AVERAGE(IF(Raw!$L$4:$L$834=process0!$C13,Raw!N$4:N$834))</f>
        <v>2.3253846153846158</v>
      </c>
      <c r="J13" s="9" cm="1">
        <f t="array" ref="J13">AVERAGE(IF(Raw!$L$4:$L$834=process0!$C13,Raw!O$4:O$834))</f>
        <v>1.6407692307692312</v>
      </c>
      <c r="K13" s="10">
        <f t="shared" si="2"/>
        <v>0.17943384202905088</v>
      </c>
      <c r="L13" s="11">
        <f t="shared" si="10"/>
        <v>0.60108052101452547</v>
      </c>
      <c r="M13" s="9" t="s">
        <v>186</v>
      </c>
      <c r="N13" s="8" t="str">
        <f t="shared" si="11"/>
        <v>Oklahoma</v>
      </c>
      <c r="O13" s="8" t="str">
        <f t="shared" si="12"/>
        <v>Arizona</v>
      </c>
      <c r="P13" s="25" t="str">
        <f t="shared" si="5"/>
        <v>Arizona State Sun Devils_Oklahoma State Cowboys</v>
      </c>
      <c r="Q13" s="15" t="str">
        <f t="shared" si="13"/>
        <v>"NCAAF:Oklahoma:Arizona"</v>
      </c>
      <c r="R13" s="46" cm="1">
        <f t="array" aca="1" ref="R13" ca="1">AVERAGE(IF(Raw!$L$4:$L$834=process0!$C13,Raw!R$4:R$834))</f>
        <v>1694312999.9999998</v>
      </c>
      <c r="S13" s="18">
        <f t="shared" si="6"/>
        <v>663.67061489892194</v>
      </c>
      <c r="T13" s="14"/>
      <c r="U13" s="2"/>
      <c r="Y13" s="14"/>
      <c r="AA13" s="2"/>
    </row>
    <row r="14" spans="2:27" x14ac:dyDescent="0.25">
      <c r="B14" s="2">
        <f t="shared" si="7"/>
        <v>1.0443372063490122</v>
      </c>
      <c r="C14" t="s">
        <v>78</v>
      </c>
      <c r="D14" s="29" t="s">
        <v>186</v>
      </c>
      <c r="E14" t="s">
        <v>164</v>
      </c>
      <c r="F14" t="s">
        <v>165</v>
      </c>
      <c r="G14" s="8" t="str">
        <f t="shared" si="8"/>
        <v>Ole</v>
      </c>
      <c r="H14" s="8" t="str">
        <f t="shared" si="9"/>
        <v>Tulane</v>
      </c>
      <c r="I14" s="9" cm="1">
        <f t="array" ref="I14">AVERAGE(IF(Raw!$L$4:$L$834=process0!$C14,Raw!N$4:N$834))</f>
        <v>1.3316666666666668</v>
      </c>
      <c r="J14" s="9" cm="1">
        <f t="array" ref="J14">AVERAGE(IF(Raw!$L$4:$L$834=process0!$C14,Raw!O$4:O$834))</f>
        <v>3.4083333333333328</v>
      </c>
      <c r="K14" s="10">
        <f t="shared" si="2"/>
        <v>0.45754014033434204</v>
      </c>
      <c r="L14" s="11">
        <f t="shared" si="10"/>
        <v>0.74013367016717102</v>
      </c>
      <c r="M14" s="9" t="s">
        <v>186</v>
      </c>
      <c r="N14" s="8" t="str">
        <f t="shared" si="11"/>
        <v>Ole</v>
      </c>
      <c r="O14" s="8" t="str">
        <f t="shared" si="12"/>
        <v>Tulane</v>
      </c>
      <c r="P14" s="25" t="str">
        <f t="shared" ref="P14:P73" si="14">C14</f>
        <v>Ole Miss Rebels_Tulane Green Wave</v>
      </c>
      <c r="Q14" s="15" t="str">
        <f t="shared" ref="Q14:Q73" si="15">""""&amp;M14&amp;":"&amp;N14&amp;":"&amp;O14&amp;""""</f>
        <v>"NCAAF:Ole:Tulane"</v>
      </c>
      <c r="R14" s="46" cm="1">
        <f t="array" aca="1" ref="R14" ca="1">AVERAGE(IF(Raw!$L$4:$L$834=process0!$C14,Raw!R$4:R$834))</f>
        <v>1694287800</v>
      </c>
      <c r="S14" s="18">
        <f t="shared" ref="S14:S73" si="16">(1/L14-1)*1000</f>
        <v>351.10729359756607</v>
      </c>
      <c r="T14" s="14"/>
      <c r="U14" s="2"/>
      <c r="W14" s="8"/>
      <c r="Y14" s="14"/>
      <c r="AA14" s="2"/>
    </row>
    <row r="15" spans="2:27" x14ac:dyDescent="0.25">
      <c r="B15" s="2">
        <f t="shared" si="7"/>
        <v>1.0434583190001145</v>
      </c>
      <c r="C15" t="s">
        <v>103</v>
      </c>
      <c r="D15" s="29" t="s">
        <v>186</v>
      </c>
      <c r="E15" t="s">
        <v>166</v>
      </c>
      <c r="F15" t="s">
        <v>167</v>
      </c>
      <c r="G15" s="8" t="str">
        <f t="shared" si="8"/>
        <v>Oregon</v>
      </c>
      <c r="H15" s="8" t="str">
        <f t="shared" si="9"/>
        <v>Texas</v>
      </c>
      <c r="I15" s="9" cm="1">
        <f t="array" ref="I15">AVERAGE(IF(Raw!$L$4:$L$834=process0!$C15,Raw!N$4:N$834))</f>
        <v>1.4123076923076923</v>
      </c>
      <c r="J15" s="9" cm="1">
        <f t="array" ref="J15">AVERAGE(IF(Raw!$L$4:$L$834=process0!$C15,Raw!O$4:O$834))</f>
        <v>2.9815384615384621</v>
      </c>
      <c r="K15" s="10">
        <f t="shared" si="2"/>
        <v>0.37266368535718397</v>
      </c>
      <c r="L15" s="11">
        <f t="shared" si="10"/>
        <v>0.69769544267859196</v>
      </c>
      <c r="M15" s="9" t="s">
        <v>186</v>
      </c>
      <c r="N15" s="8" t="str">
        <f t="shared" si="11"/>
        <v>Oregon</v>
      </c>
      <c r="O15" s="8" t="str">
        <f t="shared" si="12"/>
        <v>Texas</v>
      </c>
      <c r="P15" s="25" t="str">
        <f t="shared" si="14"/>
        <v>Oregon Ducks_Texas Tech Red Raiders</v>
      </c>
      <c r="Q15" s="15" t="str">
        <f t="shared" si="15"/>
        <v>"NCAAF:Oregon:Texas"</v>
      </c>
      <c r="R15" s="46" cm="1">
        <f t="array" aca="1" ref="R15" ca="1">AVERAGE(IF(Raw!$L$4:$L$834=process0!$C15,Raw!R$4:R$834))</f>
        <v>1694300400.0000002</v>
      </c>
      <c r="S15" s="18">
        <f t="shared" si="16"/>
        <v>433.29014184298018</v>
      </c>
      <c r="T15" s="14"/>
      <c r="U15" s="2"/>
      <c r="Y15" s="14"/>
      <c r="AA15" s="2"/>
    </row>
    <row r="16" spans="2:27" x14ac:dyDescent="0.25">
      <c r="B16" s="2">
        <f t="shared" si="7"/>
        <v>1.0420735111997921</v>
      </c>
      <c r="C16" t="s">
        <v>97</v>
      </c>
      <c r="D16" s="29" t="s">
        <v>186</v>
      </c>
      <c r="E16" t="s">
        <v>136</v>
      </c>
      <c r="F16" t="s">
        <v>137</v>
      </c>
      <c r="G16" s="8" t="str">
        <f t="shared" si="8"/>
        <v>Cincinnati</v>
      </c>
      <c r="H16" s="8" t="str">
        <f t="shared" si="9"/>
        <v>Pittsburgh</v>
      </c>
      <c r="I16" s="9" cm="1">
        <f t="array" ref="I16">AVERAGE(IF(Raw!$L$4:$L$834=process0!$C16,Raw!N$4:N$834))</f>
        <v>3.3953846153846148</v>
      </c>
      <c r="J16" s="9" cm="1">
        <f t="array" ref="J16">AVERAGE(IF(Raw!$L$4:$L$834=process0!$C16,Raw!O$4:O$834))</f>
        <v>1.3376923076923077</v>
      </c>
      <c r="K16" s="10">
        <f t="shared" si="2"/>
        <v>0.45303862221021352</v>
      </c>
      <c r="L16" s="11">
        <f t="shared" si="10"/>
        <v>0.73788291110510684</v>
      </c>
      <c r="M16" s="9" t="s">
        <v>186</v>
      </c>
      <c r="N16" s="8" t="str">
        <f t="shared" si="11"/>
        <v>Pittsburgh</v>
      </c>
      <c r="O16" s="8" t="str">
        <f t="shared" si="12"/>
        <v>Cincinnati</v>
      </c>
      <c r="P16" s="25" t="str">
        <f t="shared" si="14"/>
        <v>Cincinnati Bearcats_Pittsburgh Panthers</v>
      </c>
      <c r="Q16" s="15" t="str">
        <f t="shared" si="15"/>
        <v>"NCAAF:Pittsburgh:Cincinnati"</v>
      </c>
      <c r="R16" s="46" cm="1">
        <f t="array" aca="1" ref="R16" ca="1">AVERAGE(IF(Raw!$L$4:$L$834=process0!$C16,Raw!R$4:R$834))</f>
        <v>1694298600</v>
      </c>
      <c r="S16" s="18">
        <f t="shared" si="16"/>
        <v>355.22856668726433</v>
      </c>
      <c r="T16" s="14"/>
      <c r="U16" s="2"/>
      <c r="Y16" s="14"/>
      <c r="AA16" s="2"/>
    </row>
    <row r="17" spans="2:27" x14ac:dyDescent="0.25">
      <c r="B17" s="2">
        <f t="shared" si="7"/>
        <v>1.0408093256267033</v>
      </c>
      <c r="C17" t="s">
        <v>77</v>
      </c>
      <c r="D17" s="29" t="s">
        <v>186</v>
      </c>
      <c r="E17" t="s">
        <v>154</v>
      </c>
      <c r="F17" t="s">
        <v>155</v>
      </c>
      <c r="G17" s="8" t="str">
        <f t="shared" si="8"/>
        <v>Miami</v>
      </c>
      <c r="H17" s="8" t="str">
        <f t="shared" si="9"/>
        <v>Texas</v>
      </c>
      <c r="I17" s="9" cm="1">
        <f t="array" ref="I17">AVERAGE(IF(Raw!$L$4:$L$834=process0!$C17,Raw!N$4:N$834))</f>
        <v>2.5664285714285713</v>
      </c>
      <c r="J17" s="9" cm="1">
        <f t="array" ref="J17">AVERAGE(IF(Raw!$L$4:$L$834=process0!$C17,Raw!O$4:O$834))</f>
        <v>1.5357142857142851</v>
      </c>
      <c r="K17" s="10">
        <f t="shared" si="2"/>
        <v>0.26151625576864601</v>
      </c>
      <c r="L17" s="11">
        <f t="shared" si="10"/>
        <v>0.64212172788432298</v>
      </c>
      <c r="M17" s="9" t="s">
        <v>186</v>
      </c>
      <c r="N17" s="8" t="str">
        <f t="shared" si="11"/>
        <v>Texas</v>
      </c>
      <c r="O17" s="8" t="str">
        <f t="shared" si="12"/>
        <v>Miami</v>
      </c>
      <c r="P17" s="25" t="str">
        <f t="shared" si="14"/>
        <v>Miami Hurricanes_Texas A&amp;M Aggies</v>
      </c>
      <c r="Q17" s="15" t="str">
        <f t="shared" si="15"/>
        <v>"NCAAF:Texas:Miami"</v>
      </c>
      <c r="R17" s="46" cm="1">
        <f t="array" aca="1" ref="R17" ca="1">AVERAGE(IF(Raw!$L$4:$L$834=process0!$C17,Raw!R$4:R$834))</f>
        <v>1694287800</v>
      </c>
      <c r="S17" s="18">
        <f t="shared" si="16"/>
        <v>557.33711627361117</v>
      </c>
      <c r="T17" s="14"/>
      <c r="U17" s="2"/>
      <c r="Y17" s="14"/>
      <c r="AA17" s="2"/>
    </row>
    <row r="18" spans="2:27" x14ac:dyDescent="0.25">
      <c r="B18" s="2">
        <f t="shared" si="7"/>
        <v>1.0403678788036923</v>
      </c>
      <c r="C18" t="s">
        <v>104</v>
      </c>
      <c r="D18" s="29" t="s">
        <v>186</v>
      </c>
      <c r="E18" t="s">
        <v>134</v>
      </c>
      <c r="F18" t="s">
        <v>135</v>
      </c>
      <c r="G18" s="8" t="str">
        <f t="shared" si="8"/>
        <v>Boise</v>
      </c>
      <c r="H18" s="8" t="str">
        <f t="shared" si="9"/>
        <v>UCF</v>
      </c>
      <c r="I18" s="9" cm="1">
        <f t="array" ref="I18">AVERAGE(IF(Raw!$L$4:$L$834=process0!$C18,Raw!N$4:N$834))</f>
        <v>2.4208333333333329</v>
      </c>
      <c r="J18" s="9" cm="1">
        <f t="array" ref="J18">AVERAGE(IF(Raw!$L$4:$L$834=process0!$C18,Raw!O$4:O$834))</f>
        <v>1.5941666666666665</v>
      </c>
      <c r="K18" s="10">
        <f t="shared" si="2"/>
        <v>0.2142060887864804</v>
      </c>
      <c r="L18" s="11">
        <f t="shared" si="10"/>
        <v>0.61846664439324028</v>
      </c>
      <c r="M18" s="9" t="s">
        <v>186</v>
      </c>
      <c r="N18" s="8" t="str">
        <f t="shared" si="11"/>
        <v>UCF</v>
      </c>
      <c r="O18" s="8" t="str">
        <f t="shared" si="12"/>
        <v>Boise</v>
      </c>
      <c r="P18" s="25" t="str">
        <f t="shared" si="14"/>
        <v>Boise State Broncos_UCF Knights</v>
      </c>
      <c r="Q18" s="15" t="str">
        <f t="shared" si="15"/>
        <v>"NCAAF:UCF:Boise"</v>
      </c>
      <c r="R18" s="46" cm="1">
        <f t="array" aca="1" ref="R18" ca="1">AVERAGE(IF(Raw!$L$4:$L$834=process0!$C18,Raw!R$4:R$834))</f>
        <v>1694300400.0000002</v>
      </c>
      <c r="S18" s="18">
        <f t="shared" si="16"/>
        <v>616.90207396887354</v>
      </c>
      <c r="T18" s="14"/>
      <c r="U18" s="2"/>
      <c r="Y18" s="14"/>
      <c r="AA18" s="2"/>
    </row>
    <row r="19" spans="2:27" x14ac:dyDescent="0.25">
      <c r="B19" s="2">
        <f t="shared" si="7"/>
        <v>1.0435937377942588</v>
      </c>
      <c r="C19" t="s">
        <v>115</v>
      </c>
      <c r="D19" s="29" t="s">
        <v>186</v>
      </c>
      <c r="E19" t="s">
        <v>170</v>
      </c>
      <c r="F19" t="s">
        <v>171</v>
      </c>
      <c r="G19" s="8" t="str">
        <f t="shared" si="8"/>
        <v>San</v>
      </c>
      <c r="H19" s="8" t="str">
        <f t="shared" si="9"/>
        <v>UCLA</v>
      </c>
      <c r="I19" s="9" cm="1">
        <f t="array" ref="I19">AVERAGE(IF(Raw!$L$4:$L$834=process0!$C19,Raw!N$4:N$834))</f>
        <v>5.5615384615384604</v>
      </c>
      <c r="J19" s="9" cm="1">
        <f t="array" ref="J19">AVERAGE(IF(Raw!$L$4:$L$834=process0!$C19,Raw!O$4:O$834))</f>
        <v>1.1576923076923078</v>
      </c>
      <c r="K19" s="10">
        <f t="shared" si="2"/>
        <v>0.68398101303630576</v>
      </c>
      <c r="L19" s="11">
        <f t="shared" si="10"/>
        <v>0.85335410651815291</v>
      </c>
      <c r="M19" s="9" t="s">
        <v>186</v>
      </c>
      <c r="N19" s="8" t="str">
        <f t="shared" si="11"/>
        <v>UCLA</v>
      </c>
      <c r="O19" s="8" t="str">
        <f t="shared" si="12"/>
        <v>San</v>
      </c>
      <c r="P19" s="25" t="str">
        <f t="shared" si="14"/>
        <v>San Diego State Aztecs_UCLA Bruins</v>
      </c>
      <c r="Q19" s="15" t="str">
        <f t="shared" si="15"/>
        <v>"NCAAF:UCLA:San"</v>
      </c>
      <c r="R19" s="46" cm="1">
        <f t="array" aca="1" ref="R19" ca="1">AVERAGE(IF(Raw!$L$4:$L$834=process0!$C19,Raw!R$4:R$834))</f>
        <v>1694302199.9999998</v>
      </c>
      <c r="S19" s="18">
        <f t="shared" si="16"/>
        <v>171.8464730663689</v>
      </c>
      <c r="T19" s="14"/>
      <c r="U19" s="2"/>
      <c r="Y19" s="14"/>
      <c r="AA19" s="2"/>
    </row>
    <row r="20" spans="2:27" x14ac:dyDescent="0.25">
      <c r="B20" s="2">
        <f t="shared" si="7"/>
        <v>1.0430586262257497</v>
      </c>
      <c r="C20" t="s">
        <v>69</v>
      </c>
      <c r="D20" s="29" t="s">
        <v>186</v>
      </c>
      <c r="E20" t="s">
        <v>132</v>
      </c>
      <c r="F20" t="s">
        <v>133</v>
      </c>
      <c r="G20" s="8" t="str">
        <f t="shared" si="8"/>
        <v>Baylor</v>
      </c>
      <c r="H20" s="8" t="str">
        <f t="shared" si="9"/>
        <v>Utah</v>
      </c>
      <c r="I20" s="9" cm="1">
        <f t="array" ref="I20">AVERAGE(IF(Raw!$L$4:$L$834=process0!$C20,Raw!N$4:N$834))</f>
        <v>3.5469230769230768</v>
      </c>
      <c r="J20" s="9" cm="1">
        <f t="array" ref="J20">AVERAGE(IF(Raw!$L$4:$L$834=process0!$C20,Raw!O$4:O$834))</f>
        <v>1.3138461538461539</v>
      </c>
      <c r="K20" s="10">
        <f t="shared" si="2"/>
        <v>0.4791896173339692</v>
      </c>
      <c r="L20" s="11">
        <f t="shared" si="10"/>
        <v>0.7509584086669846</v>
      </c>
      <c r="M20" s="9" t="s">
        <v>186</v>
      </c>
      <c r="N20" s="8" t="str">
        <f t="shared" si="11"/>
        <v>Utah</v>
      </c>
      <c r="O20" s="8" t="str">
        <f t="shared" si="12"/>
        <v>Baylor</v>
      </c>
      <c r="P20" s="25" t="str">
        <f t="shared" si="14"/>
        <v>Baylor Bears_Utah Utes</v>
      </c>
      <c r="Q20" s="15" t="str">
        <f t="shared" si="15"/>
        <v>"NCAAF:Utah:Baylor"</v>
      </c>
      <c r="R20" s="46" cm="1">
        <f t="array" aca="1" ref="R20" ca="1">AVERAGE(IF(Raw!$L$4:$L$834=process0!$C20,Raw!R$4:R$834))</f>
        <v>1694275199.9999998</v>
      </c>
      <c r="S20" s="18">
        <f t="shared" si="16"/>
        <v>331.63167022137151</v>
      </c>
      <c r="T20" s="14"/>
      <c r="U20" s="2"/>
      <c r="Y20" s="14"/>
      <c r="AA20" s="2"/>
    </row>
    <row r="21" spans="2:27" x14ac:dyDescent="0.25">
      <c r="B21" s="2">
        <f t="shared" si="7"/>
        <v>1.044252046022583</v>
      </c>
      <c r="C21" t="s">
        <v>111</v>
      </c>
      <c r="D21" s="29" t="s">
        <v>186</v>
      </c>
      <c r="E21" t="s">
        <v>182</v>
      </c>
      <c r="F21" t="s">
        <v>183</v>
      </c>
      <c r="G21" s="8" t="str">
        <f t="shared" si="8"/>
        <v>Washington</v>
      </c>
      <c r="H21" s="8" t="str">
        <f t="shared" si="9"/>
        <v>Wisconsin</v>
      </c>
      <c r="I21" s="9" cm="1">
        <f t="array" ref="I21">AVERAGE(IF(Raw!$L$4:$L$834=process0!$C21,Raw!N$4:N$834))</f>
        <v>2.9058333333333333</v>
      </c>
      <c r="J21" s="9" cm="1">
        <f t="array" ref="J21">AVERAGE(IF(Raw!$L$4:$L$834=process0!$C21,Raw!O$4:O$834))</f>
        <v>1.428333333333333</v>
      </c>
      <c r="K21" s="10">
        <f t="shared" si="2"/>
        <v>0.35598132620612194</v>
      </c>
      <c r="L21" s="11">
        <f t="shared" si="10"/>
        <v>0.68935426310306103</v>
      </c>
      <c r="M21" s="9" t="s">
        <v>186</v>
      </c>
      <c r="N21" s="8" t="str">
        <f t="shared" si="11"/>
        <v>Wisconsin</v>
      </c>
      <c r="O21" s="8" t="str">
        <f t="shared" si="12"/>
        <v>Washington</v>
      </c>
      <c r="P21" s="25" t="str">
        <f t="shared" si="14"/>
        <v>Washington State Cougars_Wisconsin Badgers</v>
      </c>
      <c r="Q21" s="15" t="str">
        <f t="shared" si="15"/>
        <v>"NCAAF:Wisconsin:Washington"</v>
      </c>
      <c r="R21" s="46" cm="1">
        <f t="array" aca="1" ref="R21" ca="1">AVERAGE(IF(Raw!$L$4:$L$834=process0!$C21,Raw!R$4:R$834))</f>
        <v>1694302199.9999998</v>
      </c>
      <c r="S21" s="18">
        <f t="shared" si="16"/>
        <v>450.63293798836821</v>
      </c>
      <c r="T21" s="14"/>
      <c r="U21" s="2"/>
      <c r="Y21" s="14"/>
      <c r="AA21" s="2"/>
    </row>
    <row r="22" spans="2:27" x14ac:dyDescent="0.25">
      <c r="B22" s="2">
        <f t="shared" si="7"/>
        <v>1.0415871324470249</v>
      </c>
      <c r="C22" t="s">
        <v>5</v>
      </c>
      <c r="D22" s="29" t="s">
        <v>185</v>
      </c>
      <c r="E22" t="s">
        <v>30</v>
      </c>
      <c r="F22" t="s">
        <v>31</v>
      </c>
      <c r="G22" s="8" t="str">
        <f t="shared" si="8"/>
        <v>Steelers</v>
      </c>
      <c r="H22" s="8" t="str">
        <f t="shared" si="9"/>
        <v>49ers</v>
      </c>
      <c r="I22" s="9" cm="1">
        <f t="array" ref="I22">AVERAGE(IF(Raw!$L$4:$L$834=process0!$C22,Raw!N$4:N$834))</f>
        <v>2.1343749999999999</v>
      </c>
      <c r="J22" s="9" cm="1">
        <f t="array" ref="J22">AVERAGE(IF(Raw!$L$4:$L$834=process0!$C22,Raw!O$4:O$834))</f>
        <v>1.7450000000000001</v>
      </c>
      <c r="K22" s="10">
        <f t="shared" si="2"/>
        <v>0.10454467271056811</v>
      </c>
      <c r="L22" s="11">
        <f t="shared" si="10"/>
        <v>0.56363593635528408</v>
      </c>
      <c r="M22" s="9" t="s">
        <v>185</v>
      </c>
      <c r="N22" s="8" t="str">
        <f t="shared" si="11"/>
        <v>49ers</v>
      </c>
      <c r="O22" s="8" t="str">
        <f t="shared" si="12"/>
        <v>Steelers</v>
      </c>
      <c r="P22" s="25" t="str">
        <f t="shared" si="14"/>
        <v>Pittsburgh Steelers_San Francisco 49ers</v>
      </c>
      <c r="Q22" s="15" t="str">
        <f t="shared" si="15"/>
        <v>"NFL:49ers:Steelers"</v>
      </c>
      <c r="R22" s="46" cm="1">
        <f t="array" aca="1" ref="R22" ca="1">AVERAGE(IF(Raw!$L$4:$L$834=process0!$C22,Raw!R$4:R$834))</f>
        <v>1694365200.0000002</v>
      </c>
      <c r="S22" s="18">
        <f t="shared" si="16"/>
        <v>774.19489336758102</v>
      </c>
      <c r="T22" s="14"/>
      <c r="U22" s="2"/>
      <c r="Y22" s="14"/>
      <c r="AA22" s="2"/>
    </row>
    <row r="23" spans="2:27" x14ac:dyDescent="0.25">
      <c r="B23" s="2">
        <f t="shared" si="7"/>
        <v>1.0466471243502822</v>
      </c>
      <c r="C23" t="s">
        <v>18</v>
      </c>
      <c r="D23" s="29" t="s">
        <v>185</v>
      </c>
      <c r="E23" t="s">
        <v>52</v>
      </c>
      <c r="F23" t="s">
        <v>53</v>
      </c>
      <c r="G23" s="8" t="str">
        <f t="shared" si="8"/>
        <v>Bears</v>
      </c>
      <c r="H23" s="8" t="str">
        <f t="shared" si="9"/>
        <v>Packers</v>
      </c>
      <c r="I23" s="9" cm="1">
        <f t="array" ref="I23">AVERAGE(IF(Raw!$L$4:$L$834=process0!$C23,Raw!N$4:N$834))</f>
        <v>1.8618749999999999</v>
      </c>
      <c r="J23" s="9" cm="1">
        <f t="array" ref="J23">AVERAGE(IF(Raw!$L$4:$L$834=process0!$C23,Raw!O$4:O$834))</f>
        <v>1.9624999999999997</v>
      </c>
      <c r="K23" s="10">
        <f t="shared" si="2"/>
        <v>2.7538844095505E-2</v>
      </c>
      <c r="L23" s="11">
        <f t="shared" si="10"/>
        <v>0.52513302204775258</v>
      </c>
      <c r="M23" s="9" t="s">
        <v>185</v>
      </c>
      <c r="N23" s="8" t="str">
        <f t="shared" si="11"/>
        <v>Bears</v>
      </c>
      <c r="O23" s="8" t="str">
        <f t="shared" si="12"/>
        <v>Packers</v>
      </c>
      <c r="P23" s="25" t="str">
        <f t="shared" si="14"/>
        <v>Chicago Bears_Green Bay Packers</v>
      </c>
      <c r="Q23" s="15" t="str">
        <f t="shared" si="15"/>
        <v>"NFL:Bears:Packers"</v>
      </c>
      <c r="R23" s="46" cm="1">
        <f t="array" aca="1" ref="R23" ca="1">AVERAGE(IF(Raw!$L$4:$L$834=process0!$C23,Raw!R$4:R$834))</f>
        <v>1694377500</v>
      </c>
      <c r="S23" s="18">
        <f t="shared" si="16"/>
        <v>904.27940734046183</v>
      </c>
      <c r="T23" s="14"/>
      <c r="U23" s="2"/>
      <c r="Y23" s="14"/>
      <c r="AA23" s="2"/>
    </row>
    <row r="24" spans="2:27" x14ac:dyDescent="0.25">
      <c r="B24" s="2">
        <f t="shared" si="7"/>
        <v>1.0406943523396019</v>
      </c>
      <c r="C24" t="s">
        <v>9</v>
      </c>
      <c r="D24" s="29" t="s">
        <v>185</v>
      </c>
      <c r="E24" t="s">
        <v>36</v>
      </c>
      <c r="F24" t="s">
        <v>37</v>
      </c>
      <c r="G24" s="8" t="str">
        <f t="shared" si="8"/>
        <v>Bengals</v>
      </c>
      <c r="H24" s="8" t="str">
        <f t="shared" si="9"/>
        <v>Browns</v>
      </c>
      <c r="I24" s="9" cm="1">
        <f t="array" ref="I24">AVERAGE(IF(Raw!$L$4:$L$834=process0!$C24,Raw!N$4:N$834))</f>
        <v>1.7175000000000005</v>
      </c>
      <c r="J24" s="9" cm="1">
        <f t="array" ref="J24">AVERAGE(IF(Raw!$L$4:$L$834=process0!$C24,Raw!O$4:O$834))</f>
        <v>2.1812499999999995</v>
      </c>
      <c r="K24" s="10">
        <f t="shared" si="2"/>
        <v>0.12378890821352723</v>
      </c>
      <c r="L24" s="11">
        <f t="shared" si="10"/>
        <v>0.57325805410676367</v>
      </c>
      <c r="M24" s="9" t="s">
        <v>185</v>
      </c>
      <c r="N24" s="8" t="str">
        <f t="shared" si="11"/>
        <v>Bengals</v>
      </c>
      <c r="O24" s="8" t="str">
        <f t="shared" si="12"/>
        <v>Browns</v>
      </c>
      <c r="P24" s="25" t="str">
        <f t="shared" si="14"/>
        <v>Cincinnati Bengals_Cleveland Browns</v>
      </c>
      <c r="Q24" s="15" t="str">
        <f t="shared" si="15"/>
        <v>"NFL:Bengals:Browns"</v>
      </c>
      <c r="R24" s="46" cm="1">
        <f t="array" aca="1" ref="R24" ca="1">AVERAGE(IF(Raw!$L$4:$L$834=process0!$C24,Raw!R$4:R$834))</f>
        <v>1694365200.0000002</v>
      </c>
      <c r="S24" s="18">
        <f t="shared" si="16"/>
        <v>744.41508991648607</v>
      </c>
      <c r="T24" s="14"/>
      <c r="U24" s="2"/>
      <c r="Y24" s="14"/>
      <c r="AA24" s="2"/>
    </row>
    <row r="25" spans="2:27" x14ac:dyDescent="0.25">
      <c r="B25" s="2">
        <f t="shared" si="7"/>
        <v>1.0383618210471455</v>
      </c>
      <c r="C25" t="s">
        <v>16</v>
      </c>
      <c r="D25" s="29" t="s">
        <v>185</v>
      </c>
      <c r="E25" t="s">
        <v>48</v>
      </c>
      <c r="F25" t="s">
        <v>49</v>
      </c>
      <c r="G25" s="8" t="str">
        <f t="shared" si="8"/>
        <v>Broncos</v>
      </c>
      <c r="H25" s="8" t="str">
        <f t="shared" si="9"/>
        <v>Raiders</v>
      </c>
      <c r="I25" s="9" cm="1">
        <f t="array" ref="I25">AVERAGE(IF(Raw!$L$4:$L$834=process0!$C25,Raw!N$4:N$834))</f>
        <v>1.5368750000000002</v>
      </c>
      <c r="J25" s="9" cm="1">
        <f t="array" ref="J25">AVERAGE(IF(Raw!$L$4:$L$834=process0!$C25,Raw!O$4:O$834))</f>
        <v>2.5793750000000002</v>
      </c>
      <c r="K25" s="10">
        <f t="shared" si="2"/>
        <v>0.26298018789958061</v>
      </c>
      <c r="L25" s="11">
        <f t="shared" si="10"/>
        <v>0.64285369394979031</v>
      </c>
      <c r="M25" s="9" t="s">
        <v>185</v>
      </c>
      <c r="N25" s="8" t="str">
        <f t="shared" si="11"/>
        <v>Broncos</v>
      </c>
      <c r="O25" s="8" t="str">
        <f t="shared" si="12"/>
        <v>Raiders</v>
      </c>
      <c r="P25" s="25" t="str">
        <f t="shared" si="14"/>
        <v>Denver Broncos_Las Vegas Raiders</v>
      </c>
      <c r="Q25" s="15" t="str">
        <f t="shared" si="15"/>
        <v>"NFL:Broncos:Raiders"</v>
      </c>
      <c r="R25" s="46" cm="1">
        <f t="array" aca="1" ref="R25" ca="1">AVERAGE(IF(Raw!$L$4:$L$834=process0!$C25,Raw!R$4:R$834))</f>
        <v>1694377500</v>
      </c>
      <c r="S25" s="18">
        <f t="shared" si="16"/>
        <v>555.56390110454038</v>
      </c>
      <c r="T25" s="14"/>
      <c r="U25" s="2"/>
      <c r="Y25" s="14"/>
      <c r="AA25" s="2"/>
    </row>
    <row r="26" spans="2:27" x14ac:dyDescent="0.25">
      <c r="B26" s="2">
        <f t="shared" si="7"/>
        <v>1.0388031054205669</v>
      </c>
      <c r="C26" t="s">
        <v>19</v>
      </c>
      <c r="D26" s="29" t="s">
        <v>185</v>
      </c>
      <c r="E26" t="s">
        <v>54</v>
      </c>
      <c r="F26" t="s">
        <v>55</v>
      </c>
      <c r="G26" s="8" t="str">
        <f t="shared" si="8"/>
        <v>Chargers</v>
      </c>
      <c r="H26" s="8" t="str">
        <f t="shared" si="9"/>
        <v>Dolphins</v>
      </c>
      <c r="I26" s="9" cm="1">
        <f t="array" ref="I26">AVERAGE(IF(Raw!$L$4:$L$834=process0!$C26,Raw!N$4:N$834))</f>
        <v>1.6237500000000002</v>
      </c>
      <c r="J26" s="9" cm="1">
        <f t="array" ref="J26">AVERAGE(IF(Raw!$L$4:$L$834=process0!$C26,Raw!O$4:O$834))</f>
        <v>2.3643749999999999</v>
      </c>
      <c r="K26" s="10">
        <f t="shared" si="2"/>
        <v>0.1929135997372467</v>
      </c>
      <c r="L26" s="11">
        <f t="shared" si="10"/>
        <v>0.60782039986862335</v>
      </c>
      <c r="M26" s="9" t="s">
        <v>185</v>
      </c>
      <c r="N26" s="8" t="str">
        <f t="shared" si="11"/>
        <v>Chargers</v>
      </c>
      <c r="O26" s="8" t="str">
        <f t="shared" si="12"/>
        <v>Dolphins</v>
      </c>
      <c r="P26" s="25" t="str">
        <f t="shared" si="14"/>
        <v>Los Angeles Chargers_Miami Dolphins</v>
      </c>
      <c r="Q26" s="15" t="str">
        <f t="shared" si="15"/>
        <v>"NFL:Chargers:Dolphins"</v>
      </c>
      <c r="R26" s="46" cm="1">
        <f t="array" aca="1" ref="R26" ca="1">AVERAGE(IF(Raw!$L$4:$L$834=process0!$C26,Raw!R$4:R$834))</f>
        <v>1694377500</v>
      </c>
      <c r="S26" s="18">
        <f t="shared" si="16"/>
        <v>645.22283262645328</v>
      </c>
      <c r="T26" s="14"/>
      <c r="U26" s="2"/>
      <c r="Y26" s="14"/>
      <c r="AA26" s="2"/>
    </row>
    <row r="27" spans="2:27" s="38" customFormat="1" x14ac:dyDescent="0.25">
      <c r="B27" s="2">
        <f t="shared" si="7"/>
        <v>1.041783125823279</v>
      </c>
      <c r="C27" s="38" t="s">
        <v>12</v>
      </c>
      <c r="D27" s="29" t="s">
        <v>185</v>
      </c>
      <c r="E27" s="38" t="s">
        <v>42</v>
      </c>
      <c r="F27" s="38" t="s">
        <v>43</v>
      </c>
      <c r="G27" s="38" t="str">
        <f t="shared" si="8"/>
        <v>Cardinals</v>
      </c>
      <c r="H27" s="38" t="str">
        <f t="shared" si="9"/>
        <v>Commanders</v>
      </c>
      <c r="I27" s="9" cm="1">
        <f t="array" ref="I27">AVERAGE(IF(Raw!$L$4:$L$834=process0!$C27,Raw!N$4:N$834))</f>
        <v>3.5637500000000006</v>
      </c>
      <c r="J27" s="9" cm="1">
        <f t="array" ref="J27">AVERAGE(IF(Raw!$L$4:$L$834=process0!$C27,Raw!O$4:O$834))</f>
        <v>1.3137500000000002</v>
      </c>
      <c r="K27" s="40">
        <f t="shared" si="2"/>
        <v>0.48057653164579761</v>
      </c>
      <c r="L27" s="41">
        <f t="shared" si="10"/>
        <v>0.75165186582289878</v>
      </c>
      <c r="M27" s="39" t="s">
        <v>185</v>
      </c>
      <c r="N27" s="38" t="str">
        <f t="shared" si="11"/>
        <v>Commanders</v>
      </c>
      <c r="O27" s="38" t="str">
        <f t="shared" si="12"/>
        <v>Cardinals</v>
      </c>
      <c r="P27" s="42" t="str">
        <f t="shared" si="14"/>
        <v>Arizona Cardinals_Washington Commanders</v>
      </c>
      <c r="Q27" s="15" t="str">
        <f t="shared" si="15"/>
        <v>"NFL:Commanders:Cardinals"</v>
      </c>
      <c r="R27" s="46" cm="1">
        <f t="array" aca="1" ref="R27" ca="1">AVERAGE(IF(Raw!$L$4:$L$834=process0!$C27,Raw!R$4:R$834))</f>
        <v>1694365200.0000002</v>
      </c>
      <c r="S27" s="43">
        <f t="shared" si="16"/>
        <v>330.40313670373564</v>
      </c>
      <c r="T27" s="44"/>
      <c r="U27" s="2"/>
      <c r="Y27" s="44"/>
      <c r="AA27" s="41"/>
    </row>
    <row r="28" spans="2:27" x14ac:dyDescent="0.25">
      <c r="B28" s="2">
        <f t="shared" si="7"/>
        <v>1.040212034554614</v>
      </c>
      <c r="C28" t="s">
        <v>20</v>
      </c>
      <c r="D28" s="29" t="s">
        <v>185</v>
      </c>
      <c r="E28" t="s">
        <v>56</v>
      </c>
      <c r="F28" t="s">
        <v>57</v>
      </c>
      <c r="G28" s="8" t="str">
        <f t="shared" si="8"/>
        <v>Cowboys</v>
      </c>
      <c r="H28" s="8" t="str">
        <f t="shared" si="9"/>
        <v>Giants</v>
      </c>
      <c r="I28" s="9" cm="1">
        <f t="array" ref="I28">AVERAGE(IF(Raw!$L$4:$L$834=process0!$C28,Raw!N$4:N$834))</f>
        <v>1.5775000000000001</v>
      </c>
      <c r="J28" s="9" cm="1">
        <f t="array" ref="J28">AVERAGE(IF(Raw!$L$4:$L$834=process0!$C28,Raw!O$4:O$834))</f>
        <v>2.4612500000000002</v>
      </c>
      <c r="K28" s="10">
        <f t="shared" si="2"/>
        <v>0.22761680855156669</v>
      </c>
      <c r="L28" s="11">
        <f t="shared" si="10"/>
        <v>0.62517200427578334</v>
      </c>
      <c r="M28" s="9" t="s">
        <v>185</v>
      </c>
      <c r="N28" s="8" t="str">
        <f t="shared" si="11"/>
        <v>Cowboys</v>
      </c>
      <c r="O28" s="8" t="str">
        <f t="shared" si="12"/>
        <v>Giants</v>
      </c>
      <c r="P28" s="25" t="str">
        <f t="shared" si="14"/>
        <v>Dallas Cowboys_New York Giants</v>
      </c>
      <c r="Q28" s="15" t="str">
        <f t="shared" si="15"/>
        <v>"NFL:Cowboys:Giants"</v>
      </c>
      <c r="R28" s="46" cm="1">
        <f t="array" aca="1" ref="R28" ca="1">AVERAGE(IF(Raw!$L$4:$L$834=process0!$C28,Raw!R$4:R$834))</f>
        <v>1694391600.0000002</v>
      </c>
      <c r="S28" s="18">
        <f t="shared" si="16"/>
        <v>599.55979020274253</v>
      </c>
      <c r="T28" s="14"/>
      <c r="U28" s="2"/>
      <c r="Y28" s="14"/>
      <c r="AA28" s="2"/>
    </row>
    <row r="29" spans="2:27" x14ac:dyDescent="0.25">
      <c r="B29" s="2">
        <f t="shared" si="7"/>
        <v>1.0384838808055017</v>
      </c>
      <c r="C29" t="s">
        <v>14</v>
      </c>
      <c r="D29" s="29" t="s">
        <v>185</v>
      </c>
      <c r="E29" t="s">
        <v>46</v>
      </c>
      <c r="F29" t="s">
        <v>47</v>
      </c>
      <c r="G29" s="8" t="str">
        <f t="shared" si="8"/>
        <v>Patriots</v>
      </c>
      <c r="H29" s="8" t="str">
        <f t="shared" si="9"/>
        <v>Eagles</v>
      </c>
      <c r="I29" s="9" cm="1">
        <f t="array" ref="I29">AVERAGE(IF(Raw!$L$4:$L$834=process0!$C29,Raw!N$4:N$834))</f>
        <v>2.629375</v>
      </c>
      <c r="J29" s="9" cm="1">
        <f t="array" ref="J29">AVERAGE(IF(Raw!$L$4:$L$834=process0!$C29,Raw!O$4:O$834))</f>
        <v>1.5193749999999999</v>
      </c>
      <c r="K29" s="10">
        <f t="shared" si="2"/>
        <v>0.27784684728993231</v>
      </c>
      <c r="L29" s="11">
        <f t="shared" si="10"/>
        <v>0.65028702364496616</v>
      </c>
      <c r="M29" s="9" t="s">
        <v>185</v>
      </c>
      <c r="N29" s="8" t="str">
        <f t="shared" si="11"/>
        <v>Eagles</v>
      </c>
      <c r="O29" s="8" t="str">
        <f t="shared" si="12"/>
        <v>Patriots</v>
      </c>
      <c r="P29" s="25" t="str">
        <f t="shared" si="14"/>
        <v>New England Patriots_Philadelphia Eagles</v>
      </c>
      <c r="Q29" s="15" t="str">
        <f t="shared" si="15"/>
        <v>"NFL:Eagles:Patriots"</v>
      </c>
      <c r="R29" s="46" cm="1">
        <f t="array" aca="1" ref="R29" ca="1">AVERAGE(IF(Raw!$L$4:$L$834=process0!$C29,Raw!R$4:R$834))</f>
        <v>1694377500</v>
      </c>
      <c r="S29" s="18">
        <f t="shared" si="16"/>
        <v>537.78249240594528</v>
      </c>
      <c r="T29" s="14"/>
      <c r="U29" s="2"/>
      <c r="Y29" s="14"/>
      <c r="AA29" s="2"/>
    </row>
    <row r="30" spans="2:27" x14ac:dyDescent="0.25">
      <c r="B30" s="2">
        <f t="shared" si="7"/>
        <v>1.0382665462879368</v>
      </c>
      <c r="C30" t="s">
        <v>7</v>
      </c>
      <c r="D30" s="29" t="s">
        <v>185</v>
      </c>
      <c r="E30" t="s">
        <v>32</v>
      </c>
      <c r="F30" t="s">
        <v>33</v>
      </c>
      <c r="G30" s="8" t="str">
        <f t="shared" si="8"/>
        <v>Falcons</v>
      </c>
      <c r="H30" s="8" t="str">
        <f t="shared" si="9"/>
        <v>Panthers</v>
      </c>
      <c r="I30" s="9" cm="1">
        <f t="array" ref="I30">AVERAGE(IF(Raw!$L$4:$L$834=process0!$C30,Raw!N$4:N$834))</f>
        <v>1.5399999999999998</v>
      </c>
      <c r="J30" s="9" cm="1">
        <f t="array" ref="J30">AVERAGE(IF(Raw!$L$4:$L$834=process0!$C30,Raw!O$4:O$834))</f>
        <v>2.5712500000000005</v>
      </c>
      <c r="K30" s="10">
        <f t="shared" si="2"/>
        <v>0.26043475241336222</v>
      </c>
      <c r="L30" s="11">
        <f t="shared" si="10"/>
        <v>0.64158097620668109</v>
      </c>
      <c r="M30" s="9" t="s">
        <v>185</v>
      </c>
      <c r="N30" s="8" t="str">
        <f t="shared" si="11"/>
        <v>Falcons</v>
      </c>
      <c r="O30" s="8" t="str">
        <f t="shared" si="12"/>
        <v>Panthers</v>
      </c>
      <c r="P30" s="25" t="str">
        <f t="shared" si="14"/>
        <v>Atlanta Falcons_Carolina Panthers</v>
      </c>
      <c r="Q30" s="15" t="str">
        <f t="shared" si="15"/>
        <v>"NFL:Falcons:Panthers"</v>
      </c>
      <c r="R30" s="46" cm="1">
        <f t="array" aca="1" ref="R30" ca="1">AVERAGE(IF(Raw!$L$4:$L$834=process0!$C30,Raw!R$4:R$834))</f>
        <v>1694365200.0000002</v>
      </c>
      <c r="S30" s="18">
        <f t="shared" si="16"/>
        <v>558.64970609392969</v>
      </c>
      <c r="T30" s="14"/>
      <c r="U30" s="2"/>
      <c r="Y30" s="14"/>
      <c r="AA30" s="2"/>
    </row>
    <row r="31" spans="2:27" x14ac:dyDescent="0.25">
      <c r="B31" s="2">
        <f t="shared" si="7"/>
        <v>1.0399377598226298</v>
      </c>
      <c r="C31" t="s">
        <v>13</v>
      </c>
      <c r="D31" s="29" t="s">
        <v>185</v>
      </c>
      <c r="E31" t="s">
        <v>44</v>
      </c>
      <c r="F31" t="s">
        <v>45</v>
      </c>
      <c r="G31" s="8" t="str">
        <f t="shared" si="8"/>
        <v>Colts</v>
      </c>
      <c r="H31" s="8" t="str">
        <f t="shared" si="9"/>
        <v>Jaguars</v>
      </c>
      <c r="I31" s="9" cm="1">
        <f t="array" ref="I31">AVERAGE(IF(Raw!$L$4:$L$834=process0!$C31,Raw!N$4:N$834))</f>
        <v>2.8893749999999994</v>
      </c>
      <c r="J31" s="9" cm="1">
        <f t="array" ref="J31">AVERAGE(IF(Raw!$L$4:$L$834=process0!$C31,Raw!O$4:O$834))</f>
        <v>1.4412499999999997</v>
      </c>
      <c r="K31" s="10">
        <f t="shared" si="2"/>
        <v>0.34774654199870592</v>
      </c>
      <c r="L31" s="11">
        <f t="shared" si="10"/>
        <v>0.68523687099935304</v>
      </c>
      <c r="M31" s="9" t="s">
        <v>185</v>
      </c>
      <c r="N31" s="8" t="str">
        <f t="shared" si="11"/>
        <v>Jaguars</v>
      </c>
      <c r="O31" s="8" t="str">
        <f t="shared" si="12"/>
        <v>Colts</v>
      </c>
      <c r="P31" s="25" t="str">
        <f t="shared" si="14"/>
        <v>Indianapolis Colts_Jacksonville Jaguars</v>
      </c>
      <c r="Q31" s="15" t="str">
        <f t="shared" si="15"/>
        <v>"NFL:Jaguars:Colts"</v>
      </c>
      <c r="R31" s="46" cm="1">
        <f t="array" aca="1" ref="R31" ca="1">AVERAGE(IF(Raw!$L$4:$L$834=process0!$C31,Raw!R$4:R$834))</f>
        <v>1694365200.0000002</v>
      </c>
      <c r="S31" s="18">
        <f t="shared" si="16"/>
        <v>459.3493758466247</v>
      </c>
      <c r="T31" s="14"/>
      <c r="U31" s="2"/>
      <c r="Y31" s="14"/>
      <c r="AA31" s="2"/>
    </row>
    <row r="32" spans="2:27" x14ac:dyDescent="0.25">
      <c r="B32" s="2">
        <f t="shared" si="7"/>
        <v>1.0418381032327253</v>
      </c>
      <c r="C32" t="s">
        <v>8</v>
      </c>
      <c r="D32" s="29" t="s">
        <v>185</v>
      </c>
      <c r="E32" t="s">
        <v>34</v>
      </c>
      <c r="F32" t="s">
        <v>35</v>
      </c>
      <c r="G32" s="8" t="str">
        <f t="shared" si="8"/>
        <v>Ravens</v>
      </c>
      <c r="H32" s="8" t="str">
        <f t="shared" si="9"/>
        <v>Texans</v>
      </c>
      <c r="I32" s="9" cm="1">
        <f t="array" ref="I32">AVERAGE(IF(Raw!$L$4:$L$834=process0!$C32,Raw!N$4:N$834))</f>
        <v>1.2062499999999996</v>
      </c>
      <c r="J32" s="9" cm="1">
        <f t="array" ref="J32">AVERAGE(IF(Raw!$L$4:$L$834=process0!$C32,Raw!O$4:O$834))</f>
        <v>4.6987499999999995</v>
      </c>
      <c r="K32" s="10">
        <f t="shared" si="2"/>
        <v>0.61619298485017682</v>
      </c>
      <c r="L32" s="11">
        <f t="shared" si="10"/>
        <v>0.81946009242508844</v>
      </c>
      <c r="M32" s="9" t="s">
        <v>185</v>
      </c>
      <c r="N32" s="8" t="str">
        <f t="shared" si="11"/>
        <v>Ravens</v>
      </c>
      <c r="O32" s="8" t="str">
        <f t="shared" si="12"/>
        <v>Texans</v>
      </c>
      <c r="P32" s="25" t="str">
        <f t="shared" si="14"/>
        <v>Baltimore Ravens_Houston Texans</v>
      </c>
      <c r="Q32" s="15" t="str">
        <f t="shared" si="15"/>
        <v>"NFL:Ravens:Texans"</v>
      </c>
      <c r="R32" s="46" cm="1">
        <f t="array" aca="1" ref="R32" ca="1">AVERAGE(IF(Raw!$L$4:$L$834=process0!$C32,Raw!R$4:R$834))</f>
        <v>1694365200.0000002</v>
      </c>
      <c r="S32" s="18">
        <f t="shared" si="16"/>
        <v>220.31568009691171</v>
      </c>
      <c r="T32" s="14"/>
      <c r="U32" s="2"/>
      <c r="Y32" s="14"/>
      <c r="AA32" s="2"/>
    </row>
    <row r="33" spans="1:27" x14ac:dyDescent="0.25">
      <c r="B33" s="2">
        <f t="shared" si="7"/>
        <v>1.0392575543385703</v>
      </c>
      <c r="C33" t="s">
        <v>11</v>
      </c>
      <c r="D33" s="29" t="s">
        <v>185</v>
      </c>
      <c r="E33" t="s">
        <v>40</v>
      </c>
      <c r="F33" t="s">
        <v>41</v>
      </c>
      <c r="G33" s="8" t="str">
        <f t="shared" si="8"/>
        <v>Saints</v>
      </c>
      <c r="H33" s="8" t="str">
        <f t="shared" si="9"/>
        <v>Titans</v>
      </c>
      <c r="I33" s="9" cm="1">
        <f t="array" ref="I33">AVERAGE(IF(Raw!$L$4:$L$834=process0!$C33,Raw!N$4:N$834))</f>
        <v>1.5943750000000001</v>
      </c>
      <c r="J33" s="9" cm="1">
        <f t="array" ref="J33">AVERAGE(IF(Raw!$L$4:$L$834=process0!$C33,Raw!O$4:O$834))</f>
        <v>2.4268749999999994</v>
      </c>
      <c r="K33" s="10">
        <f t="shared" si="2"/>
        <v>0.21515248094171202</v>
      </c>
      <c r="L33" s="11">
        <f t="shared" si="10"/>
        <v>0.61893984047085604</v>
      </c>
      <c r="M33" s="9" t="s">
        <v>185</v>
      </c>
      <c r="N33" s="8" t="str">
        <f t="shared" si="11"/>
        <v>Saints</v>
      </c>
      <c r="O33" s="8" t="str">
        <f t="shared" si="12"/>
        <v>Titans</v>
      </c>
      <c r="P33" s="25" t="str">
        <f t="shared" si="14"/>
        <v>New Orleans Saints_Tennessee Titans</v>
      </c>
      <c r="Q33" s="15" t="str">
        <f t="shared" si="15"/>
        <v>"NFL:Saints:Titans"</v>
      </c>
      <c r="R33" s="46" cm="1">
        <f t="array" aca="1" ref="R33" ca="1">AVERAGE(IF(Raw!$L$4:$L$834=process0!$C33,Raw!R$4:R$834))</f>
        <v>1694365200.0000002</v>
      </c>
      <c r="S33" s="18">
        <f t="shared" si="16"/>
        <v>615.66590904740258</v>
      </c>
      <c r="T33" s="14"/>
      <c r="U33" s="2"/>
      <c r="Y33" s="14"/>
      <c r="AA33" s="2"/>
    </row>
    <row r="34" spans="1:27" x14ac:dyDescent="0.25">
      <c r="B34" s="2">
        <f t="shared" si="7"/>
        <v>1.0417535570403484</v>
      </c>
      <c r="C34" t="s">
        <v>17</v>
      </c>
      <c r="D34" s="29" t="s">
        <v>185</v>
      </c>
      <c r="E34" t="s">
        <v>50</v>
      </c>
      <c r="F34" t="s">
        <v>51</v>
      </c>
      <c r="G34" s="8" t="str">
        <f t="shared" si="8"/>
        <v>Rams</v>
      </c>
      <c r="H34" s="8" t="str">
        <f t="shared" si="9"/>
        <v>Seahawks</v>
      </c>
      <c r="I34" s="9" cm="1">
        <f t="array" ref="I34">AVERAGE(IF(Raw!$L$4:$L$834=process0!$C34,Raw!N$4:N$834))</f>
        <v>3.004375</v>
      </c>
      <c r="J34" s="9" cm="1">
        <f t="array" ref="J34">AVERAGE(IF(Raw!$L$4:$L$834=process0!$C34,Raw!O$4:O$834))</f>
        <v>1.4106250000000005</v>
      </c>
      <c r="K34" s="10">
        <f t="shared" si="2"/>
        <v>0.37605769683647894</v>
      </c>
      <c r="L34" s="11">
        <f t="shared" si="10"/>
        <v>0.69939244841823944</v>
      </c>
      <c r="M34" s="9" t="s">
        <v>185</v>
      </c>
      <c r="N34" s="8" t="str">
        <f t="shared" si="11"/>
        <v>Seahawks</v>
      </c>
      <c r="O34" s="8" t="str">
        <f t="shared" si="12"/>
        <v>Rams</v>
      </c>
      <c r="P34" s="25" t="str">
        <f t="shared" si="14"/>
        <v>Los Angeles Rams_Seattle Seahawks</v>
      </c>
      <c r="Q34" s="15" t="str">
        <f t="shared" si="15"/>
        <v>"NFL:Seahawks:Rams"</v>
      </c>
      <c r="R34" s="46" cm="1">
        <f t="array" aca="1" ref="R34" ca="1">AVERAGE(IF(Raw!$L$4:$L$834=process0!$C34,Raw!R$4:R$834))</f>
        <v>1694377500</v>
      </c>
      <c r="S34" s="18">
        <f t="shared" si="16"/>
        <v>429.81240684199685</v>
      </c>
      <c r="T34" s="14"/>
      <c r="U34" s="2"/>
      <c r="Y34" s="14"/>
      <c r="AA34" s="2"/>
    </row>
    <row r="35" spans="1:27" x14ac:dyDescent="0.25">
      <c r="A35" s="22"/>
      <c r="B35" s="2">
        <f t="shared" si="7"/>
        <v>1.0422031645440917</v>
      </c>
      <c r="C35" t="s">
        <v>10</v>
      </c>
      <c r="D35" s="29" t="s">
        <v>185</v>
      </c>
      <c r="E35" t="s">
        <v>38</v>
      </c>
      <c r="F35" t="s">
        <v>39</v>
      </c>
      <c r="G35" s="8" t="str">
        <f t="shared" si="8"/>
        <v>Vikings</v>
      </c>
      <c r="H35" s="8" t="str">
        <f t="shared" si="9"/>
        <v>Buccaneers</v>
      </c>
      <c r="I35" s="9" cm="1">
        <f t="array" ref="I35">AVERAGE(IF(Raw!$L$4:$L$834=process0!$C35,Raw!N$4:N$834))</f>
        <v>1.4124999999999999</v>
      </c>
      <c r="J35" s="9" cm="1">
        <f t="array" ref="J35">AVERAGE(IF(Raw!$L$4:$L$834=process0!$C35,Raw!O$4:O$834))</f>
        <v>2.9918749999999998</v>
      </c>
      <c r="K35" s="10">
        <f t="shared" si="2"/>
        <v>0.37372603899573154</v>
      </c>
      <c r="L35" s="11">
        <f t="shared" si="10"/>
        <v>0.6982266194978658</v>
      </c>
      <c r="M35" s="9" t="s">
        <v>185</v>
      </c>
      <c r="N35" s="8" t="str">
        <f t="shared" si="11"/>
        <v>Vikings</v>
      </c>
      <c r="O35" s="8" t="str">
        <f t="shared" si="12"/>
        <v>Buccaneers</v>
      </c>
      <c r="P35" s="25" t="str">
        <f t="shared" si="14"/>
        <v>Minnesota Vikings_Tampa Bay Buccaneers</v>
      </c>
      <c r="Q35" s="15" t="str">
        <f t="shared" si="15"/>
        <v>"NFL:Vikings:Buccaneers"</v>
      </c>
      <c r="R35" s="46" cm="1">
        <f t="array" aca="1" ref="R35" ca="1">AVERAGE(IF(Raw!$L$4:$L$834=process0!$C35,Raw!R$4:R$834))</f>
        <v>1694365200.0000002</v>
      </c>
      <c r="S35" s="18">
        <f t="shared" si="16"/>
        <v>432.19976448213401</v>
      </c>
      <c r="T35" s="14"/>
      <c r="U35" s="2"/>
      <c r="Y35" s="14"/>
      <c r="AA35" s="2"/>
    </row>
    <row r="36" spans="1:27" x14ac:dyDescent="0.25">
      <c r="B36" s="2">
        <f t="shared" si="7"/>
        <v>1.0420756159140332</v>
      </c>
      <c r="C36" s="34" t="s">
        <v>278</v>
      </c>
      <c r="D36" s="29" t="s">
        <v>185</v>
      </c>
      <c r="E36" s="34" t="s">
        <v>280</v>
      </c>
      <c r="F36" s="34" t="s">
        <v>281</v>
      </c>
      <c r="G36" s="8" t="str">
        <f t="shared" ref="G36" si="17">IF(D36="NCAAF",TRIM(LEFT(SUBSTITUTE(E36," ",REPT(" ",100)),100)),TRIM(RIGHT(SUBSTITUTE(E36," ",REPT(" ",100)),100)))</f>
        <v>Bills</v>
      </c>
      <c r="H36" s="8" t="str">
        <f t="shared" ref="H36" si="18">IF(D36="NCAAF",TRIM(LEFT(SUBSTITUTE(F36," ",REPT(" ",100)),100)),TRIM(RIGHT(SUBSTITUTE(F36," ",REPT(" ",100)),100)))</f>
        <v>Jets</v>
      </c>
      <c r="I36" s="9" cm="1">
        <f t="array" ref="I36">AVERAGE(IF(Raw!$L$4:$L$834=process0!$C36,Raw!N$4:N$834))</f>
        <v>1.6950000000000003</v>
      </c>
      <c r="J36" s="9" cm="1">
        <f t="array" ref="J36">AVERAGE(IF(Raw!$L$4:$L$834=process0!$C36,Raw!O$4:O$834))</f>
        <v>2.211875</v>
      </c>
      <c r="K36" s="10">
        <f t="shared" si="2"/>
        <v>0.13786538703581908</v>
      </c>
      <c r="L36" s="11">
        <f t="shared" ref="L36" si="19">0.5113636+K36/2</f>
        <v>0.58029629351790957</v>
      </c>
      <c r="M36" s="9" t="s">
        <v>185</v>
      </c>
      <c r="N36" s="8" t="str">
        <f t="shared" ref="N36" si="20">IF(I36&lt;=J36,G36,H36)</f>
        <v>Bills</v>
      </c>
      <c r="O36" s="8" t="str">
        <f t="shared" ref="O36" si="21">IF(I36&lt;=J36,H36,G36)</f>
        <v>Jets</v>
      </c>
      <c r="P36" s="25" t="str">
        <f t="shared" ref="P36" si="22">C36</f>
        <v>Buffalo Bills_New York Jets</v>
      </c>
      <c r="Q36" s="15" t="str">
        <f t="shared" ref="Q36" si="23">""""&amp;M36&amp;":"&amp;N36&amp;":"&amp;O36&amp;""""</f>
        <v>"NFL:Bills:Jets"</v>
      </c>
      <c r="R36" s="46" cm="1">
        <f t="array" aca="1" ref="R36" ca="1">AVERAGE(IF(Raw!$L$4:$L$834=process0!$C36,Raw!R$4:R$834))</f>
        <v>1694477699.9999998</v>
      </c>
      <c r="S36" s="18">
        <f t="shared" ref="S36" si="24">(1/L36-1)*1000</f>
        <v>723.25760334903316</v>
      </c>
      <c r="T36" s="14"/>
      <c r="Y36" s="14"/>
      <c r="Z36" s="3"/>
    </row>
    <row r="37" spans="1:27" x14ac:dyDescent="0.25">
      <c r="C37" s="28"/>
      <c r="D37" s="29"/>
      <c r="G37" s="8"/>
      <c r="H37" s="8"/>
      <c r="I37" s="9"/>
      <c r="J37" s="9"/>
      <c r="K37" s="10"/>
      <c r="L37" s="11"/>
      <c r="M37" s="9"/>
      <c r="N37" s="8"/>
      <c r="O37" s="8"/>
      <c r="P37" s="25"/>
      <c r="Q37" s="15"/>
      <c r="R37" s="23"/>
      <c r="S37" s="18"/>
      <c r="Y37" s="14"/>
      <c r="Z37" s="3"/>
      <c r="AA37" s="3"/>
    </row>
    <row r="38" spans="1:27" x14ac:dyDescent="0.25">
      <c r="C38" s="28"/>
      <c r="D38" s="29"/>
      <c r="G38" s="8"/>
      <c r="H38" s="8"/>
      <c r="I38" s="9"/>
      <c r="J38" s="9"/>
      <c r="K38" s="10"/>
      <c r="L38" s="11"/>
      <c r="M38" s="9"/>
      <c r="N38" s="8"/>
      <c r="O38" s="8"/>
      <c r="P38" s="25"/>
      <c r="Q38" s="15"/>
      <c r="R38" s="23"/>
      <c r="S38" s="18"/>
      <c r="Y38" s="14"/>
      <c r="Z38" s="3"/>
      <c r="AA38" s="3"/>
    </row>
    <row r="39" spans="1:27" x14ac:dyDescent="0.25">
      <c r="C39" s="28"/>
      <c r="D39" s="29"/>
      <c r="G39" s="8"/>
      <c r="H39" s="8"/>
      <c r="I39" s="9"/>
      <c r="J39" s="9"/>
      <c r="K39" s="10"/>
      <c r="L39" s="11"/>
      <c r="M39" s="9"/>
      <c r="N39" s="8"/>
      <c r="O39" s="8"/>
      <c r="P39" s="25"/>
      <c r="Q39" s="15"/>
      <c r="R39" s="23"/>
      <c r="S39" s="18"/>
      <c r="Y39" s="14"/>
      <c r="Z39" s="3"/>
    </row>
    <row r="40" spans="1:27" x14ac:dyDescent="0.25">
      <c r="C40" s="28"/>
      <c r="D40" s="29"/>
      <c r="G40" s="8"/>
      <c r="H40" s="8"/>
      <c r="I40" s="9"/>
      <c r="J40" s="9"/>
      <c r="K40" s="10"/>
      <c r="L40" s="11"/>
      <c r="M40" s="9"/>
      <c r="N40" s="8"/>
      <c r="O40" s="8"/>
      <c r="P40" s="25"/>
      <c r="Q40" s="15"/>
      <c r="R40" s="23"/>
      <c r="S40" s="18"/>
      <c r="Y40" s="14"/>
    </row>
    <row r="41" spans="1:27" x14ac:dyDescent="0.25">
      <c r="C41" s="28"/>
      <c r="D41" s="29"/>
      <c r="G41" s="8"/>
      <c r="H41" s="8"/>
      <c r="I41" s="9"/>
      <c r="J41" s="9"/>
      <c r="K41" s="10"/>
      <c r="L41" s="11"/>
      <c r="M41" s="9"/>
      <c r="N41" s="8"/>
      <c r="O41" s="8"/>
      <c r="P41" s="25"/>
      <c r="Q41" s="15"/>
      <c r="R41" s="23"/>
      <c r="S41" s="18"/>
      <c r="Y41" s="14"/>
    </row>
    <row r="42" spans="1:27" x14ac:dyDescent="0.25">
      <c r="C42" s="28" t="s">
        <v>74</v>
      </c>
      <c r="D42" s="29" t="s">
        <v>186</v>
      </c>
      <c r="E42" t="s">
        <v>142</v>
      </c>
      <c r="F42" t="s">
        <v>143</v>
      </c>
      <c r="G42" s="8" t="str">
        <f t="shared" si="8"/>
        <v>Iowa</v>
      </c>
      <c r="H42" s="8" t="str">
        <f t="shared" si="9"/>
        <v>Iowa</v>
      </c>
      <c r="I42" s="9" cm="1">
        <f t="array" ref="I42">AVERAGE(IF(Raw!$B$4:$B$885=$C42,Raw!D$4:D$885))</f>
        <v>1.5478571428571428</v>
      </c>
      <c r="J42" s="9" cm="1">
        <f t="array" ref="J42">AVERAGE(IF(Raw!$B$4:$B$885=$C42,Raw!E$4:E$885))</f>
        <v>2.5292857142857144</v>
      </c>
      <c r="K42" s="10">
        <f t="shared" si="2"/>
        <v>0.25068591320058903</v>
      </c>
      <c r="L42" s="11">
        <f t="shared" ref="L42:L68" si="25">0.511+K42/2</f>
        <v>0.6363429566002945</v>
      </c>
      <c r="M42" s="9" t="str">
        <f t="shared" ref="M42:M68" si="26">D42</f>
        <v>NCAAF</v>
      </c>
      <c r="N42" s="8" t="str">
        <f t="shared" si="11"/>
        <v>Iowa</v>
      </c>
      <c r="O42" s="8" t="str">
        <f t="shared" si="12"/>
        <v>Iowa</v>
      </c>
      <c r="P42" s="25" t="str">
        <f t="shared" si="14"/>
        <v>Iowa Hawkeyes_Iowa State Cyclones</v>
      </c>
      <c r="Q42" s="15" t="str">
        <f t="shared" si="15"/>
        <v>"NCAAF:Iowa:Iowa"</v>
      </c>
      <c r="R42" s="23" cm="1">
        <f t="array" aca="1" ref="R42" ca="1">INT(AVERAGE(IF(Raw!$B$4:$B$885=$C42,Raw!$H$4:$H$885)))</f>
        <v>1694287740</v>
      </c>
      <c r="S42" s="18">
        <f t="shared" si="16"/>
        <v>571.4796394424917</v>
      </c>
      <c r="Y42" s="14"/>
    </row>
    <row r="43" spans="1:27" x14ac:dyDescent="0.25">
      <c r="C43" s="28" t="s">
        <v>3</v>
      </c>
      <c r="D43" s="29" t="s">
        <v>184</v>
      </c>
      <c r="E43" t="s">
        <v>28</v>
      </c>
      <c r="F43" t="s">
        <v>29</v>
      </c>
      <c r="G43" s="8" t="str">
        <f t="shared" si="8"/>
        <v>Adesanya</v>
      </c>
      <c r="H43" s="8" t="str">
        <f t="shared" si="9"/>
        <v>Strickland</v>
      </c>
      <c r="I43" s="9" cm="1">
        <f t="array" ref="I43">AVERAGE(IF(Raw!$B$4:$B$885=$C43,Raw!D$4:D$885))</f>
        <v>1.1500000000000001</v>
      </c>
      <c r="J43" s="9" cm="1">
        <f t="array" ref="J43">AVERAGE(IF(Raw!$B$4:$B$885=$C43,Raw!E$4:E$885))</f>
        <v>5.6499999999999995</v>
      </c>
      <c r="K43" s="10">
        <f t="shared" si="2"/>
        <v>0.69257406694882628</v>
      </c>
      <c r="L43" s="11">
        <f t="shared" si="25"/>
        <v>0.85728703347441315</v>
      </c>
      <c r="M43" s="9" t="str">
        <f t="shared" si="26"/>
        <v>MMA</v>
      </c>
      <c r="N43" s="8" t="str">
        <f t="shared" si="11"/>
        <v>Adesanya</v>
      </c>
      <c r="O43" s="8" t="str">
        <f t="shared" si="12"/>
        <v>Strickland</v>
      </c>
      <c r="P43" s="25" t="str">
        <f t="shared" si="14"/>
        <v>Israel Adesanya_Sean Strickland</v>
      </c>
      <c r="Q43" s="15" t="str">
        <f t="shared" si="15"/>
        <v>"MMA:Adesanya:Strickland"</v>
      </c>
      <c r="R43" s="23" cm="1">
        <f t="array" aca="1" ref="R43" ca="1">INT(AVERAGE(IF(Raw!$B$4:$B$885=$C43,Raw!$H$4:$H$885)))</f>
        <v>1694314800</v>
      </c>
      <c r="S43" s="18">
        <f t="shared" si="16"/>
        <v>166.47045966296693</v>
      </c>
      <c r="Y43" s="14"/>
    </row>
    <row r="44" spans="1:27" x14ac:dyDescent="0.25">
      <c r="C44" s="28" t="s">
        <v>228</v>
      </c>
      <c r="D44" s="29" t="s">
        <v>184</v>
      </c>
      <c r="E44" t="s">
        <v>234</v>
      </c>
      <c r="F44" t="s">
        <v>235</v>
      </c>
      <c r="G44" s="8" t="str">
        <f t="shared" si="8"/>
        <v>Jenkins</v>
      </c>
      <c r="H44" s="8" t="str">
        <f t="shared" si="9"/>
        <v>Mariscal</v>
      </c>
      <c r="I44" s="9" t="e" cm="1">
        <f t="array" ref="I44">AVERAGE(IF(Raw!$B$4:$B$885=$C44,Raw!D$4:D$885))</f>
        <v>#DIV/0!</v>
      </c>
      <c r="J44" s="9" t="e" cm="1">
        <f t="array" ref="J44">AVERAGE(IF(Raw!$B$4:$B$885=$C44,Raw!E$4:E$885))</f>
        <v>#DIV/0!</v>
      </c>
      <c r="K44" s="10" t="e">
        <f t="shared" si="2"/>
        <v>#DIV/0!</v>
      </c>
      <c r="L44" s="11" t="e">
        <f t="shared" si="25"/>
        <v>#DIV/0!</v>
      </c>
      <c r="M44" s="9" t="str">
        <f t="shared" si="26"/>
        <v>MMA</v>
      </c>
      <c r="N44" s="8" t="e">
        <f t="shared" si="11"/>
        <v>#DIV/0!</v>
      </c>
      <c r="O44" s="8" t="e">
        <f t="shared" si="12"/>
        <v>#DIV/0!</v>
      </c>
      <c r="P44" s="25" t="str">
        <f t="shared" si="14"/>
        <v>Jack Jenkins_Jose Mariscal</v>
      </c>
      <c r="Q44" s="15" t="e">
        <f t="shared" si="15"/>
        <v>#DIV/0!</v>
      </c>
      <c r="R44" s="23" t="e" cm="1">
        <f t="array" aca="1" ref="R44" ca="1">INT(AVERAGE(IF(Raw!$B$4:$B$885=$C44,Raw!$H$4:$H$885)))</f>
        <v>#DIV/0!</v>
      </c>
      <c r="S44" s="18" t="e">
        <f t="shared" si="16"/>
        <v>#DIV/0!</v>
      </c>
      <c r="Y44" s="14"/>
    </row>
    <row r="45" spans="1:27" x14ac:dyDescent="0.25">
      <c r="C45" s="28" t="s">
        <v>73</v>
      </c>
      <c r="D45" s="29" t="s">
        <v>186</v>
      </c>
      <c r="E45" t="s">
        <v>144</v>
      </c>
      <c r="F45" t="s">
        <v>145</v>
      </c>
      <c r="G45" s="8" t="str">
        <f t="shared" si="8"/>
        <v>James</v>
      </c>
      <c r="H45" s="8" t="str">
        <f t="shared" si="9"/>
        <v>Virginia</v>
      </c>
      <c r="I45" s="9" cm="1">
        <f t="array" ref="I45">AVERAGE(IF(Raw!$B$4:$B$885=$C45,Raw!D$4:D$885))</f>
        <v>1.4326666666666665</v>
      </c>
      <c r="J45" s="9" cm="1">
        <f t="array" ref="J45">AVERAGE(IF(Raw!$B$4:$B$885=$C45,Raw!E$4:E$885))</f>
        <v>2.8813333333333326</v>
      </c>
      <c r="K45" s="10">
        <f t="shared" si="2"/>
        <v>0.35093752375382459</v>
      </c>
      <c r="L45" s="11">
        <f t="shared" si="25"/>
        <v>0.6864687618769123</v>
      </c>
      <c r="M45" s="9" t="str">
        <f t="shared" si="26"/>
        <v>NCAAF</v>
      </c>
      <c r="N45" s="8" t="str">
        <f t="shared" si="11"/>
        <v>James</v>
      </c>
      <c r="O45" s="8" t="str">
        <f t="shared" si="12"/>
        <v>Virginia</v>
      </c>
      <c r="P45" s="25" t="str">
        <f t="shared" si="14"/>
        <v>James Madison Dukes_Virginia Cavaliers</v>
      </c>
      <c r="Q45" s="15" t="str">
        <f t="shared" si="15"/>
        <v>"NCAAF:James:Virginia"</v>
      </c>
      <c r="R45" s="23" cm="1">
        <f t="array" aca="1" ref="R45" ca="1">INT(AVERAGE(IF(Raw!$B$4:$B$885=$C45,Raw!$H$4:$H$885)))</f>
        <v>1694275140</v>
      </c>
      <c r="S45" s="18">
        <f t="shared" si="16"/>
        <v>456.73052516744474</v>
      </c>
      <c r="Y45" s="14"/>
    </row>
    <row r="46" spans="1:27" x14ac:dyDescent="0.25">
      <c r="C46" s="28" t="s">
        <v>229</v>
      </c>
      <c r="D46" s="29" t="s">
        <v>184</v>
      </c>
      <c r="E46" t="s">
        <v>236</v>
      </c>
      <c r="F46" t="s">
        <v>237</v>
      </c>
      <c r="G46" s="8" t="str">
        <f t="shared" si="8"/>
        <v>Mullarkey</v>
      </c>
      <c r="H46" s="8" t="str">
        <f t="shared" si="9"/>
        <v>Makdessi</v>
      </c>
      <c r="I46" s="9" t="e" cm="1">
        <f t="array" ref="I46">AVERAGE(IF(Raw!$B$4:$B$885=$C46,Raw!D$4:D$885))</f>
        <v>#DIV/0!</v>
      </c>
      <c r="J46" s="9" t="e" cm="1">
        <f t="array" ref="J46">AVERAGE(IF(Raw!$B$4:$B$885=$C46,Raw!E$4:E$885))</f>
        <v>#DIV/0!</v>
      </c>
      <c r="K46" s="10" t="e">
        <f t="shared" si="2"/>
        <v>#DIV/0!</v>
      </c>
      <c r="L46" s="11" t="e">
        <f t="shared" si="25"/>
        <v>#DIV/0!</v>
      </c>
      <c r="M46" s="9" t="str">
        <f t="shared" si="26"/>
        <v>MMA</v>
      </c>
      <c r="N46" s="8" t="e">
        <f t="shared" si="11"/>
        <v>#DIV/0!</v>
      </c>
      <c r="O46" s="8" t="e">
        <f t="shared" si="12"/>
        <v>#DIV/0!</v>
      </c>
      <c r="P46" s="25" t="str">
        <f t="shared" si="14"/>
        <v>Jamie Mullarkey_John Makdessi</v>
      </c>
      <c r="Q46" s="15" t="e">
        <f t="shared" si="15"/>
        <v>#DIV/0!</v>
      </c>
      <c r="R46" s="23" t="e" cm="1">
        <f t="array" aca="1" ref="R46" ca="1">INT(AVERAGE(IF(Raw!$B$4:$B$885=$C46,Raw!$H$4:$H$885)))</f>
        <v>#DIV/0!</v>
      </c>
      <c r="S46" s="18" t="e">
        <f t="shared" si="16"/>
        <v>#DIV/0!</v>
      </c>
      <c r="Y46" s="14"/>
    </row>
    <row r="47" spans="1:27" x14ac:dyDescent="0.25">
      <c r="C47" s="28" t="s">
        <v>72</v>
      </c>
      <c r="D47" s="29" t="s">
        <v>186</v>
      </c>
      <c r="E47" t="s">
        <v>146</v>
      </c>
      <c r="F47" t="s">
        <v>147</v>
      </c>
      <c r="G47" s="8" t="str">
        <f t="shared" si="8"/>
        <v>Kansas</v>
      </c>
      <c r="H47" s="8" t="str">
        <f t="shared" si="9"/>
        <v>Troy</v>
      </c>
      <c r="I47" s="9" cm="1">
        <f t="array" ref="I47">AVERAGE(IF(Raw!$B$4:$B$885=$C47,Raw!D$4:D$885))</f>
        <v>1.1150000000000004</v>
      </c>
      <c r="J47" s="9" cm="1">
        <f t="array" ref="J47">AVERAGE(IF(Raw!$B$4:$B$885=$C47,Raw!E$4:E$885))</f>
        <v>6.7178571428571425</v>
      </c>
      <c r="K47" s="10">
        <f t="shared" si="2"/>
        <v>0.74800399558483077</v>
      </c>
      <c r="L47" s="11">
        <f t="shared" si="25"/>
        <v>0.8850019977924154</v>
      </c>
      <c r="M47" s="9" t="str">
        <f t="shared" si="26"/>
        <v>NCAAF</v>
      </c>
      <c r="N47" s="8" t="str">
        <f t="shared" si="11"/>
        <v>Kansas</v>
      </c>
      <c r="O47" s="8" t="str">
        <f t="shared" si="12"/>
        <v>Troy</v>
      </c>
      <c r="P47" s="25" t="str">
        <f t="shared" si="14"/>
        <v>Kansas State Wildcats_Troy Trojans</v>
      </c>
      <c r="Q47" s="15" t="str">
        <f t="shared" si="15"/>
        <v>"NCAAF:Kansas:Troy"</v>
      </c>
      <c r="R47" s="23" cm="1">
        <f t="array" aca="1" ref="R47" ca="1">INT(AVERAGE(IF(Raw!$B$4:$B$885=$C47,Raw!$H$4:$H$885)))</f>
        <v>1694275140</v>
      </c>
      <c r="S47" s="18">
        <f t="shared" si="16"/>
        <v>129.94095210456047</v>
      </c>
      <c r="Y47" s="14"/>
    </row>
    <row r="48" spans="1:27" x14ac:dyDescent="0.25">
      <c r="C48" s="28" t="s">
        <v>230</v>
      </c>
      <c r="D48" s="29" t="s">
        <v>184</v>
      </c>
      <c r="E48" t="s">
        <v>238</v>
      </c>
      <c r="F48" t="s">
        <v>239</v>
      </c>
      <c r="G48" s="8" t="str">
        <f t="shared" si="8"/>
        <v>Jousset</v>
      </c>
      <c r="H48" s="8" t="str">
        <f t="shared" si="9"/>
        <v>Crosbie</v>
      </c>
      <c r="I48" s="9" t="e" cm="1">
        <f t="array" ref="I48">AVERAGE(IF(Raw!$B$4:$B$885=$C48,Raw!D$4:D$885))</f>
        <v>#DIV/0!</v>
      </c>
      <c r="J48" s="9" t="e" cm="1">
        <f t="array" ref="J48">AVERAGE(IF(Raw!$B$4:$B$885=$C48,Raw!E$4:E$885))</f>
        <v>#DIV/0!</v>
      </c>
      <c r="K48" s="10" t="e">
        <f t="shared" si="2"/>
        <v>#DIV/0!</v>
      </c>
      <c r="L48" s="11" t="e">
        <f t="shared" si="25"/>
        <v>#DIV/0!</v>
      </c>
      <c r="M48" s="9" t="str">
        <f t="shared" si="26"/>
        <v>MMA</v>
      </c>
      <c r="N48" s="8" t="e">
        <f t="shared" si="11"/>
        <v>#DIV/0!</v>
      </c>
      <c r="O48" s="8" t="e">
        <f t="shared" si="12"/>
        <v>#DIV/0!</v>
      </c>
      <c r="P48" s="25" t="str">
        <f t="shared" si="14"/>
        <v>Kevin Jousset_Kiefer Crosbie</v>
      </c>
      <c r="Q48" s="15" t="e">
        <f t="shared" si="15"/>
        <v>#DIV/0!</v>
      </c>
      <c r="R48" s="23" t="e" cm="1">
        <f t="array" aca="1" ref="R48" ca="1">INT(AVERAGE(IF(Raw!$B$4:$B$885=$C48,Raw!$H$4:$H$885)))</f>
        <v>#DIV/0!</v>
      </c>
      <c r="S48" s="18" t="e">
        <f t="shared" si="16"/>
        <v>#DIV/0!</v>
      </c>
      <c r="Y48" s="14"/>
    </row>
    <row r="49" spans="2:25" x14ac:dyDescent="0.25">
      <c r="C49" s="28" t="s">
        <v>0</v>
      </c>
      <c r="D49" s="29" t="s">
        <v>184</v>
      </c>
      <c r="E49" t="s">
        <v>24</v>
      </c>
      <c r="F49" t="s">
        <v>25</v>
      </c>
      <c r="G49" s="8" t="str">
        <f t="shared" si="8"/>
        <v>Quinones</v>
      </c>
      <c r="H49" s="8" t="str">
        <f t="shared" si="9"/>
        <v>Haqparast</v>
      </c>
      <c r="I49" s="9" t="e" cm="1">
        <f t="array" ref="I49">AVERAGE(IF(Raw!$B$4:$B$885=$C49,Raw!D$4:D$885))</f>
        <v>#DIV/0!</v>
      </c>
      <c r="J49" s="9" t="e" cm="1">
        <f t="array" ref="J49">AVERAGE(IF(Raw!$B$4:$B$885=$C49,Raw!E$4:E$885))</f>
        <v>#DIV/0!</v>
      </c>
      <c r="K49" s="10" t="e">
        <f t="shared" si="2"/>
        <v>#DIV/0!</v>
      </c>
      <c r="L49" s="11" t="e">
        <f t="shared" si="25"/>
        <v>#DIV/0!</v>
      </c>
      <c r="M49" s="9" t="str">
        <f t="shared" si="26"/>
        <v>MMA</v>
      </c>
      <c r="N49" s="8" t="e">
        <f t="shared" si="11"/>
        <v>#DIV/0!</v>
      </c>
      <c r="O49" s="8" t="e">
        <f t="shared" si="12"/>
        <v>#DIV/0!</v>
      </c>
      <c r="P49" s="25" t="str">
        <f t="shared" si="14"/>
        <v>Landon Quinones_Nasrat Haqparast</v>
      </c>
      <c r="Q49" s="15" t="e">
        <f t="shared" si="15"/>
        <v>#DIV/0!</v>
      </c>
      <c r="R49" s="23" t="e" cm="1">
        <f t="array" aca="1" ref="R49" ca="1">INT(AVERAGE(IF(Raw!$B$4:$B$885=$C49,Raw!$H$4:$H$885)))</f>
        <v>#DIV/0!</v>
      </c>
      <c r="S49" s="18" t="e">
        <f t="shared" si="16"/>
        <v>#DIV/0!</v>
      </c>
      <c r="Y49" s="14"/>
    </row>
    <row r="50" spans="2:25" x14ac:dyDescent="0.25">
      <c r="C50" s="28" t="s">
        <v>94</v>
      </c>
      <c r="D50" s="29" t="s">
        <v>186</v>
      </c>
      <c r="E50" t="s">
        <v>148</v>
      </c>
      <c r="F50" t="s">
        <v>149</v>
      </c>
      <c r="G50" s="8" t="str">
        <f t="shared" si="8"/>
        <v>Liberty</v>
      </c>
      <c r="H50" s="8" t="str">
        <f t="shared" si="9"/>
        <v>New</v>
      </c>
      <c r="I50" s="9" cm="1">
        <f t="array" ref="I50">AVERAGE(IF(Raw!$B$4:$B$885=$C50,Raw!D$4:D$885))</f>
        <v>1.2392857142857143</v>
      </c>
      <c r="J50" s="9" cm="1">
        <f t="array" ref="J50">AVERAGE(IF(Raw!$B$4:$B$885=$C50,Raw!E$4:E$885))</f>
        <v>4.2250000000000005</v>
      </c>
      <c r="K50" s="10">
        <f t="shared" si="2"/>
        <v>0.57023003598042388</v>
      </c>
      <c r="L50" s="11">
        <f t="shared" si="25"/>
        <v>0.79611501799021189</v>
      </c>
      <c r="M50" s="9" t="str">
        <f t="shared" si="26"/>
        <v>NCAAF</v>
      </c>
      <c r="N50" s="8" t="str">
        <f t="shared" si="11"/>
        <v>Liberty</v>
      </c>
      <c r="O50" s="8" t="str">
        <f t="shared" si="12"/>
        <v>New</v>
      </c>
      <c r="P50" s="25" t="str">
        <f t="shared" si="14"/>
        <v>Liberty Flames_New Mexico State Aggies</v>
      </c>
      <c r="Q50" s="15" t="str">
        <f t="shared" si="15"/>
        <v>"NCAAF:Liberty:New"</v>
      </c>
      <c r="R50" s="23" cm="1">
        <f t="array" aca="1" ref="R50" ca="1">INT(AVERAGE(IF(Raw!$B$4:$B$885=$C50,Raw!$H$4:$H$885)))</f>
        <v>1694296800</v>
      </c>
      <c r="S50" s="18">
        <f t="shared" si="16"/>
        <v>256.0999069261307</v>
      </c>
      <c r="Y50" s="14"/>
    </row>
    <row r="51" spans="2:25" x14ac:dyDescent="0.25">
      <c r="C51" s="28" t="s">
        <v>19</v>
      </c>
      <c r="D51" s="29" t="s">
        <v>185</v>
      </c>
      <c r="E51" t="s">
        <v>54</v>
      </c>
      <c r="F51" t="s">
        <v>55</v>
      </c>
      <c r="G51" s="8" t="str">
        <f t="shared" si="8"/>
        <v>Chargers</v>
      </c>
      <c r="H51" s="8" t="str">
        <f t="shared" si="9"/>
        <v>Dolphins</v>
      </c>
      <c r="I51" s="9" cm="1">
        <f t="array" ref="I51">AVERAGE(IF(Raw!$B$4:$B$885=$C51,Raw!D$4:D$885))</f>
        <v>1.6206250000000004</v>
      </c>
      <c r="J51" s="9" cm="1">
        <f t="array" ref="J51">AVERAGE(IF(Raw!$B$4:$B$885=$C51,Raw!E$4:E$885))</f>
        <v>2.37</v>
      </c>
      <c r="K51" s="10">
        <f t="shared" si="2"/>
        <v>0.19510496451823378</v>
      </c>
      <c r="L51" s="11">
        <f t="shared" si="25"/>
        <v>0.60855248225911684</v>
      </c>
      <c r="M51" s="9" t="str">
        <f t="shared" si="26"/>
        <v>NFL</v>
      </c>
      <c r="N51" s="8" t="str">
        <f t="shared" si="11"/>
        <v>Chargers</v>
      </c>
      <c r="O51" s="8" t="str">
        <f t="shared" si="12"/>
        <v>Dolphins</v>
      </c>
      <c r="P51" s="25" t="str">
        <f t="shared" si="14"/>
        <v>Los Angeles Chargers_Miami Dolphins</v>
      </c>
      <c r="Q51" s="15" t="str">
        <f t="shared" si="15"/>
        <v>"NFL:Chargers:Dolphins"</v>
      </c>
      <c r="R51" s="23" cm="1">
        <f t="array" aca="1" ref="R51" ca="1">INT(AVERAGE(IF(Raw!$B$4:$B$885=$C51,Raw!$H$4:$H$885)))</f>
        <v>1694377500</v>
      </c>
      <c r="S51" s="18">
        <f t="shared" si="16"/>
        <v>643.24364644396906</v>
      </c>
      <c r="Y51" s="14"/>
    </row>
    <row r="52" spans="2:25" x14ac:dyDescent="0.25">
      <c r="C52" s="28" t="s">
        <v>17</v>
      </c>
      <c r="D52" s="29" t="s">
        <v>185</v>
      </c>
      <c r="E52" t="s">
        <v>50</v>
      </c>
      <c r="F52" t="s">
        <v>51</v>
      </c>
      <c r="G52" s="8" t="str">
        <f t="shared" si="8"/>
        <v>Rams</v>
      </c>
      <c r="H52" s="8" t="str">
        <f t="shared" si="9"/>
        <v>Seahawks</v>
      </c>
      <c r="I52" s="9" cm="1">
        <f t="array" ref="I52">AVERAGE(IF(Raw!$B$4:$B$885=$C52,Raw!D$4:D$885))</f>
        <v>2.9943750000000002</v>
      </c>
      <c r="J52" s="9" cm="1">
        <f t="array" ref="J52">AVERAGE(IF(Raw!$B$4:$B$885=$C52,Raw!E$4:E$885))</f>
        <v>1.411875</v>
      </c>
      <c r="K52" s="10">
        <f t="shared" si="2"/>
        <v>0.37431849170492598</v>
      </c>
      <c r="L52" s="11">
        <f t="shared" si="25"/>
        <v>0.69815924585246303</v>
      </c>
      <c r="M52" s="9" t="str">
        <f t="shared" si="26"/>
        <v>NFL</v>
      </c>
      <c r="N52" s="8" t="str">
        <f t="shared" si="11"/>
        <v>Seahawks</v>
      </c>
      <c r="O52" s="8" t="str">
        <f t="shared" si="12"/>
        <v>Rams</v>
      </c>
      <c r="P52" s="25" t="str">
        <f t="shared" si="14"/>
        <v>Los Angeles Rams_Seattle Seahawks</v>
      </c>
      <c r="Q52" s="15" t="str">
        <f t="shared" si="15"/>
        <v>"NFL:Seahawks:Rams"</v>
      </c>
      <c r="R52" s="23" cm="1">
        <f t="array" aca="1" ref="R52" ca="1">INT(AVERAGE(IF(Raw!$B$4:$B$885=$C52,Raw!$H$4:$H$885)))</f>
        <v>1694377500</v>
      </c>
      <c r="S52" s="18">
        <f t="shared" si="16"/>
        <v>432.33797438145325</v>
      </c>
      <c r="Y52" s="14"/>
    </row>
    <row r="53" spans="2:25" x14ac:dyDescent="0.25">
      <c r="C53" s="28" t="s">
        <v>96</v>
      </c>
      <c r="D53" s="29" t="s">
        <v>186</v>
      </c>
      <c r="E53" t="s">
        <v>150</v>
      </c>
      <c r="F53" t="s">
        <v>151</v>
      </c>
      <c r="G53" s="8" t="str">
        <f t="shared" si="8"/>
        <v>Louisiana</v>
      </c>
      <c r="H53" s="8" t="str">
        <f t="shared" si="9"/>
        <v>Old</v>
      </c>
      <c r="I53" s="9" cm="1">
        <f t="array" ref="I53">AVERAGE(IF(Raw!$B$4:$B$885=$C53,Raw!D$4:D$885))</f>
        <v>1.4233333333333331</v>
      </c>
      <c r="J53" s="9" cm="1">
        <f t="array" ref="J53">AVERAGE(IF(Raw!$B$4:$B$885=$C53,Raw!E$4:E$885))</f>
        <v>2.9316666666666662</v>
      </c>
      <c r="K53" s="10">
        <f t="shared" si="2"/>
        <v>0.36147321303753338</v>
      </c>
      <c r="L53" s="11">
        <f t="shared" si="25"/>
        <v>0.69173660651876667</v>
      </c>
      <c r="M53" s="9" t="str">
        <f t="shared" si="26"/>
        <v>NCAAF</v>
      </c>
      <c r="N53" s="8" t="str">
        <f t="shared" si="11"/>
        <v>Louisiana</v>
      </c>
      <c r="O53" s="8" t="str">
        <f t="shared" si="12"/>
        <v>Old</v>
      </c>
      <c r="P53" s="25" t="str">
        <f t="shared" si="14"/>
        <v>Louisiana Ragin Cajuns_Old Dominion Monarchs</v>
      </c>
      <c r="Q53" s="15" t="str">
        <f t="shared" si="15"/>
        <v>"NCAAF:Louisiana:Old"</v>
      </c>
      <c r="R53" s="23" cm="1">
        <f t="array" aca="1" ref="R53" ca="1">INT(AVERAGE(IF(Raw!$B$4:$B$885=$C53,Raw!$H$4:$H$885)))</f>
        <v>1694296800</v>
      </c>
      <c r="S53" s="18">
        <f t="shared" si="16"/>
        <v>445.63695281734408</v>
      </c>
      <c r="Y53" s="14"/>
    </row>
    <row r="54" spans="2:25" x14ac:dyDescent="0.25">
      <c r="B54">
        <v>1</v>
      </c>
      <c r="C54" s="28" t="s">
        <v>80</v>
      </c>
      <c r="D54" s="29" t="s">
        <v>186</v>
      </c>
      <c r="E54" t="s">
        <v>152</v>
      </c>
      <c r="F54" t="s">
        <v>153</v>
      </c>
      <c r="G54" s="8" t="str">
        <f t="shared" si="8"/>
        <v>Miami</v>
      </c>
      <c r="H54" s="8" t="str">
        <f t="shared" si="9"/>
        <v>UMass</v>
      </c>
      <c r="I54" s="9" cm="1">
        <f t="array" ref="I54">AVERAGE(IF(Raw!$B$4:$B$885=$C54,Raw!D$4:D$885))</f>
        <v>1.3628571428571425</v>
      </c>
      <c r="J54" s="9" cm="1">
        <f t="array" ref="J54">AVERAGE(IF(Raw!$B$4:$B$885=$C54,Raw!E$4:E$885))</f>
        <v>3.2450000000000001</v>
      </c>
      <c r="K54" s="10">
        <f t="shared" si="2"/>
        <v>0.42558621068374841</v>
      </c>
      <c r="L54" s="11">
        <f t="shared" si="25"/>
        <v>0.72379310534187424</v>
      </c>
      <c r="M54" s="9" t="str">
        <f t="shared" si="26"/>
        <v>NCAAF</v>
      </c>
      <c r="N54" s="8" t="str">
        <f t="shared" si="11"/>
        <v>Miami</v>
      </c>
      <c r="O54" s="8" t="str">
        <f t="shared" si="12"/>
        <v>UMass</v>
      </c>
      <c r="P54" s="25" t="str">
        <f t="shared" si="14"/>
        <v>Miami (OH) RedHawks_UMass Minutemen</v>
      </c>
      <c r="Q54" s="15" t="str">
        <f t="shared" si="15"/>
        <v>"NCAAF:Miami:UMass"</v>
      </c>
      <c r="R54" s="23" cm="1">
        <f t="array" aca="1" ref="R54" ca="1">INT(AVERAGE(IF(Raw!$B$4:$B$885=$C54,Raw!$H$4:$H$885)))</f>
        <v>1694287800</v>
      </c>
      <c r="S54" s="18">
        <f t="shared" si="16"/>
        <v>381.61028699998889</v>
      </c>
      <c r="Y54" s="14"/>
    </row>
    <row r="55" spans="2:25" x14ac:dyDescent="0.25">
      <c r="B55">
        <v>1</v>
      </c>
      <c r="C55" s="28" t="s">
        <v>77</v>
      </c>
      <c r="D55" s="29" t="s">
        <v>186</v>
      </c>
      <c r="E55" t="s">
        <v>154</v>
      </c>
      <c r="F55" t="s">
        <v>155</v>
      </c>
      <c r="G55" s="8" t="str">
        <f t="shared" si="8"/>
        <v>Miami</v>
      </c>
      <c r="H55" s="8" t="str">
        <f t="shared" si="9"/>
        <v>Texas</v>
      </c>
      <c r="I55" s="9" cm="1">
        <f t="array" ref="I55">AVERAGE(IF(Raw!$B$4:$B$885=$C55,Raw!D$4:D$885))</f>
        <v>2.6273333333333331</v>
      </c>
      <c r="J55" s="9" cm="1">
        <f t="array" ref="J55">AVERAGE(IF(Raw!$B$4:$B$885=$C55,Raw!E$4:E$885))</f>
        <v>1.512</v>
      </c>
      <c r="K55" s="10">
        <f t="shared" si="2"/>
        <v>0.28076160402981004</v>
      </c>
      <c r="L55" s="11">
        <f t="shared" si="25"/>
        <v>0.651380802014905</v>
      </c>
      <c r="M55" s="9" t="str">
        <f t="shared" si="26"/>
        <v>NCAAF</v>
      </c>
      <c r="N55" s="8" t="str">
        <f t="shared" si="11"/>
        <v>Texas</v>
      </c>
      <c r="O55" s="8" t="str">
        <f t="shared" si="12"/>
        <v>Miami</v>
      </c>
      <c r="P55" s="25" t="str">
        <f t="shared" si="14"/>
        <v>Miami Hurricanes_Texas A&amp;M Aggies</v>
      </c>
      <c r="Q55" s="15" t="str">
        <f t="shared" si="15"/>
        <v>"NCAAF:Texas:Miami"</v>
      </c>
      <c r="R55" s="23" cm="1">
        <f t="array" aca="1" ref="R55" ca="1">INT(AVERAGE(IF(Raw!$B$4:$B$885=$C55,Raw!$H$4:$H$885)))</f>
        <v>1694287740</v>
      </c>
      <c r="S55" s="18">
        <f t="shared" si="16"/>
        <v>535.20029590481829</v>
      </c>
      <c r="Y55" s="14"/>
    </row>
    <row r="56" spans="2:25" x14ac:dyDescent="0.25">
      <c r="B56">
        <v>1</v>
      </c>
      <c r="C56" s="28" t="s">
        <v>76</v>
      </c>
      <c r="D56" s="29" t="s">
        <v>186</v>
      </c>
      <c r="E56" t="s">
        <v>156</v>
      </c>
      <c r="F56" t="s">
        <v>157</v>
      </c>
      <c r="G56" s="8" t="str">
        <f t="shared" si="8"/>
        <v>Michigan</v>
      </c>
      <c r="H56" s="8" t="str">
        <f t="shared" si="9"/>
        <v>UNLV</v>
      </c>
      <c r="I56" s="9" cm="1">
        <f t="array" ref="I56">AVERAGE(IF(Raw!$B$4:$B$885=$C56,Raw!D$4:D$885))</f>
        <v>1.0049999999999999</v>
      </c>
      <c r="J56" s="9" cm="1">
        <f t="array" ref="J56">AVERAGE(IF(Raw!$B$4:$B$885=$C56,Raw!E$4:E$885))</f>
        <v>31</v>
      </c>
      <c r="K56" s="10">
        <f t="shared" si="2"/>
        <v>0.96276681110576168</v>
      </c>
      <c r="L56" s="11">
        <f t="shared" si="25"/>
        <v>0.99238340555288085</v>
      </c>
      <c r="M56" s="9" t="str">
        <f t="shared" si="26"/>
        <v>NCAAF</v>
      </c>
      <c r="N56" s="8" t="str">
        <f t="shared" si="11"/>
        <v>Michigan</v>
      </c>
      <c r="O56" s="8" t="str">
        <f t="shared" si="12"/>
        <v>UNLV</v>
      </c>
      <c r="P56" s="25" t="str">
        <f t="shared" si="14"/>
        <v>Michigan Wolverines_UNLV Rebels</v>
      </c>
      <c r="Q56" s="15" t="str">
        <f t="shared" si="15"/>
        <v>"NCAAF:Michigan:UNLV"</v>
      </c>
      <c r="R56" s="23" cm="1">
        <f t="array" aca="1" ref="R56" ca="1">INT(AVERAGE(IF(Raw!$B$4:$B$885=$C56,Raw!$H$4:$H$885)))</f>
        <v>1694287740</v>
      </c>
      <c r="S56" s="18">
        <f t="shared" si="16"/>
        <v>7.6750522071413751</v>
      </c>
      <c r="Y56" s="14"/>
    </row>
    <row r="57" spans="2:25" x14ac:dyDescent="0.25">
      <c r="B57">
        <v>1</v>
      </c>
      <c r="C57" s="28" t="s">
        <v>105</v>
      </c>
      <c r="D57" s="29" t="s">
        <v>186</v>
      </c>
      <c r="E57" t="s">
        <v>158</v>
      </c>
      <c r="F57" t="s">
        <v>159</v>
      </c>
      <c r="G57" s="8" t="str">
        <f t="shared" si="8"/>
        <v>Middle</v>
      </c>
      <c r="H57" s="8" t="str">
        <f t="shared" si="9"/>
        <v>Missouri</v>
      </c>
      <c r="I57" s="9" cm="1">
        <f t="array" ref="I57">AVERAGE(IF(Raw!$B$4:$B$885=$C57,Raw!D$4:D$885))</f>
        <v>9.4392857142857149</v>
      </c>
      <c r="J57" s="9" cm="1">
        <f t="array" ref="J57">AVERAGE(IF(Raw!$B$4:$B$885=$C57,Raw!E$4:E$885))</f>
        <v>1.0635714285714288</v>
      </c>
      <c r="K57" s="10">
        <f t="shared" si="2"/>
        <v>0.83428812172097178</v>
      </c>
      <c r="L57" s="11">
        <f t="shared" si="25"/>
        <v>0.92814406086048584</v>
      </c>
      <c r="M57" s="9" t="str">
        <f t="shared" si="26"/>
        <v>NCAAF</v>
      </c>
      <c r="N57" s="8" t="str">
        <f t="shared" si="11"/>
        <v>Missouri</v>
      </c>
      <c r="O57" s="8" t="str">
        <f t="shared" si="12"/>
        <v>Middle</v>
      </c>
      <c r="P57" s="25" t="str">
        <f t="shared" si="14"/>
        <v>Middle Tennessee Blue Raiders_Missouri Tigers</v>
      </c>
      <c r="Q57" s="15" t="str">
        <f t="shared" si="15"/>
        <v>"NCAAF:Missouri:Middle"</v>
      </c>
      <c r="R57" s="23" cm="1">
        <f t="array" aca="1" ref="R57" ca="1">INT(AVERAGE(IF(Raw!$B$4:$B$885=$C57,Raw!$H$4:$H$885)))</f>
        <v>1694300400</v>
      </c>
      <c r="S57" s="18">
        <f t="shared" si="16"/>
        <v>77.418950537588188</v>
      </c>
      <c r="Y57" s="14"/>
    </row>
    <row r="58" spans="2:25" x14ac:dyDescent="0.25">
      <c r="B58">
        <v>1</v>
      </c>
      <c r="C58" s="28" t="s">
        <v>10</v>
      </c>
      <c r="D58" s="29" t="s">
        <v>185</v>
      </c>
      <c r="E58" t="s">
        <v>38</v>
      </c>
      <c r="F58" t="s">
        <v>39</v>
      </c>
      <c r="G58" s="8" t="str">
        <f t="shared" si="8"/>
        <v>Vikings</v>
      </c>
      <c r="H58" s="8" t="str">
        <f t="shared" si="9"/>
        <v>Buccaneers</v>
      </c>
      <c r="I58" s="9" cm="1">
        <f t="array" ref="I58">AVERAGE(IF(Raw!$B$4:$B$885=$C58,Raw!D$4:D$885))</f>
        <v>1.3899999999999997</v>
      </c>
      <c r="J58" s="9" cm="1">
        <f t="array" ref="J58">AVERAGE(IF(Raw!$B$4:$B$885=$C58,Raw!E$4:E$885))</f>
        <v>3.0962500000000004</v>
      </c>
      <c r="K58" s="10">
        <f t="shared" si="2"/>
        <v>0.39645312413775097</v>
      </c>
      <c r="L58" s="11">
        <f t="shared" si="25"/>
        <v>0.70922656206887547</v>
      </c>
      <c r="M58" s="9" t="str">
        <f t="shared" si="26"/>
        <v>NFL</v>
      </c>
      <c r="N58" s="8" t="str">
        <f t="shared" si="11"/>
        <v>Vikings</v>
      </c>
      <c r="O58" s="8" t="str">
        <f t="shared" si="12"/>
        <v>Buccaneers</v>
      </c>
      <c r="P58" s="25" t="str">
        <f t="shared" si="14"/>
        <v>Minnesota Vikings_Tampa Bay Buccaneers</v>
      </c>
      <c r="Q58" s="15" t="str">
        <f t="shared" si="15"/>
        <v>"NFL:Vikings:Buccaneers"</v>
      </c>
      <c r="R58" s="23" cm="1">
        <f t="array" aca="1" ref="R58" ca="1">INT(AVERAGE(IF(Raw!$B$4:$B$885=$C58,Raw!$H$4:$H$885)))</f>
        <v>1694365200</v>
      </c>
      <c r="S58" s="18">
        <f t="shared" si="16"/>
        <v>409.98667207685105</v>
      </c>
      <c r="Y58" s="14"/>
    </row>
    <row r="59" spans="2:25" x14ac:dyDescent="0.25">
      <c r="B59">
        <v>1</v>
      </c>
      <c r="C59" s="28" t="s">
        <v>68</v>
      </c>
      <c r="D59" s="29" t="s">
        <v>186</v>
      </c>
      <c r="E59" t="s">
        <v>160</v>
      </c>
      <c r="F59" t="s">
        <v>161</v>
      </c>
      <c r="G59" s="8" t="str">
        <f t="shared" si="8"/>
        <v>NC</v>
      </c>
      <c r="H59" s="8" t="str">
        <f t="shared" si="9"/>
        <v>Notre</v>
      </c>
      <c r="I59" s="9" cm="1">
        <f t="array" ref="I59">AVERAGE(IF(Raw!$B$4:$B$885=$C59,Raw!D$4:D$885))</f>
        <v>3.4373333333333331</v>
      </c>
      <c r="J59" s="9" cm="1">
        <f t="array" ref="J59">AVERAGE(IF(Raw!$B$4:$B$885=$C59,Raw!E$4:E$885))</f>
        <v>1.3266666666666667</v>
      </c>
      <c r="K59" s="10">
        <f t="shared" si="2"/>
        <v>0.46284564794492244</v>
      </c>
      <c r="L59" s="11">
        <f t="shared" si="25"/>
        <v>0.74242282397246129</v>
      </c>
      <c r="M59" s="9" t="str">
        <f t="shared" si="26"/>
        <v>NCAAF</v>
      </c>
      <c r="N59" s="8" t="str">
        <f t="shared" si="11"/>
        <v>Notre</v>
      </c>
      <c r="O59" s="8" t="str">
        <f t="shared" si="12"/>
        <v>NC</v>
      </c>
      <c r="P59" s="25" t="str">
        <f t="shared" si="14"/>
        <v>NC State Wolfpack_Notre Dame Fighting Irish</v>
      </c>
      <c r="Q59" s="15" t="str">
        <f t="shared" si="15"/>
        <v>"NCAAF:Notre:NC"</v>
      </c>
      <c r="R59" s="23" cm="1">
        <f t="array" aca="1" ref="R59" ca="1">INT(AVERAGE(IF(Raw!$B$4:$B$885=$C59,Raw!$H$4:$H$885)))</f>
        <v>1694275140</v>
      </c>
      <c r="S59" s="18">
        <f t="shared" si="16"/>
        <v>346.9413489328461</v>
      </c>
      <c r="Y59" s="14"/>
    </row>
    <row r="60" spans="2:25" x14ac:dyDescent="0.25">
      <c r="B60">
        <v>1</v>
      </c>
      <c r="C60" s="28" t="s">
        <v>14</v>
      </c>
      <c r="D60" s="29" t="s">
        <v>185</v>
      </c>
      <c r="E60" t="s">
        <v>46</v>
      </c>
      <c r="F60" t="s">
        <v>47</v>
      </c>
      <c r="G60" s="8" t="str">
        <f t="shared" si="8"/>
        <v>Patriots</v>
      </c>
      <c r="H60" s="8" t="str">
        <f t="shared" si="9"/>
        <v>Eagles</v>
      </c>
      <c r="I60" s="9" cm="1">
        <f t="array" ref="I60">AVERAGE(IF(Raw!$B$4:$B$885=$C60,Raw!D$4:D$885))</f>
        <v>2.6312500000000001</v>
      </c>
      <c r="J60" s="9" cm="1">
        <f t="array" ref="J60">AVERAGE(IF(Raw!$B$4:$B$885=$C60,Raw!E$4:E$885))</f>
        <v>1.5150000000000003</v>
      </c>
      <c r="K60" s="10">
        <f t="shared" si="2"/>
        <v>0.28001850066241768</v>
      </c>
      <c r="L60" s="11">
        <f t="shared" si="25"/>
        <v>0.65100925033120882</v>
      </c>
      <c r="M60" s="9" t="str">
        <f t="shared" si="26"/>
        <v>NFL</v>
      </c>
      <c r="N60" s="8" t="str">
        <f t="shared" si="11"/>
        <v>Eagles</v>
      </c>
      <c r="O60" s="8" t="str">
        <f t="shared" si="12"/>
        <v>Patriots</v>
      </c>
      <c r="P60" s="25" t="str">
        <f t="shared" si="14"/>
        <v>New England Patriots_Philadelphia Eagles</v>
      </c>
      <c r="Q60" s="15" t="str">
        <f t="shared" si="15"/>
        <v>"NFL:Eagles:Patriots"</v>
      </c>
      <c r="R60" s="23" cm="1">
        <f t="array" aca="1" ref="R60" ca="1">INT(AVERAGE(IF(Raw!$B$4:$B$885=$C60,Raw!$H$4:$H$885)))</f>
        <v>1694377500</v>
      </c>
      <c r="S60" s="18">
        <f t="shared" si="16"/>
        <v>536.07648353880984</v>
      </c>
      <c r="Y60" s="14"/>
    </row>
    <row r="61" spans="2:25" x14ac:dyDescent="0.25">
      <c r="B61">
        <v>1</v>
      </c>
      <c r="C61" s="28" t="s">
        <v>11</v>
      </c>
      <c r="D61" s="29" t="s">
        <v>185</v>
      </c>
      <c r="E61" t="s">
        <v>40</v>
      </c>
      <c r="F61" t="s">
        <v>41</v>
      </c>
      <c r="G61" s="8" t="str">
        <f t="shared" si="8"/>
        <v>Saints</v>
      </c>
      <c r="H61" s="8" t="str">
        <f t="shared" si="9"/>
        <v>Titans</v>
      </c>
      <c r="I61" s="9" cm="1">
        <f t="array" ref="I61">AVERAGE(IF(Raw!$B$4:$B$885=$C61,Raw!D$4:D$885))</f>
        <v>1.5743750000000001</v>
      </c>
      <c r="J61" s="9" cm="1">
        <f t="array" ref="J61">AVERAGE(IF(Raw!$B$4:$B$885=$C61,Raw!E$4:E$885))</f>
        <v>2.4731249999999996</v>
      </c>
      <c r="K61" s="10">
        <f t="shared" si="2"/>
        <v>0.23082596025575841</v>
      </c>
      <c r="L61" s="11">
        <f t="shared" si="25"/>
        <v>0.62641298012787927</v>
      </c>
      <c r="M61" s="9" t="str">
        <f t="shared" si="26"/>
        <v>NFL</v>
      </c>
      <c r="N61" s="8" t="str">
        <f t="shared" si="11"/>
        <v>Saints</v>
      </c>
      <c r="O61" s="8" t="str">
        <f t="shared" si="12"/>
        <v>Titans</v>
      </c>
      <c r="P61" s="25" t="str">
        <f t="shared" si="14"/>
        <v>New Orleans Saints_Tennessee Titans</v>
      </c>
      <c r="Q61" s="15" t="str">
        <f t="shared" si="15"/>
        <v>"NFL:Saints:Titans"</v>
      </c>
      <c r="R61" s="23" cm="1">
        <f t="array" aca="1" ref="R61" ca="1">INT(AVERAGE(IF(Raw!$B$4:$B$885=$C61,Raw!$H$4:$H$885)))</f>
        <v>1694365200</v>
      </c>
      <c r="S61" s="18">
        <f t="shared" si="16"/>
        <v>596.39093014300988</v>
      </c>
      <c r="Y61" s="14"/>
    </row>
    <row r="62" spans="2:25" x14ac:dyDescent="0.25">
      <c r="B62">
        <v>1</v>
      </c>
      <c r="C62" s="28" t="s">
        <v>90</v>
      </c>
      <c r="D62" s="29" t="s">
        <v>186</v>
      </c>
      <c r="E62" t="s">
        <v>162</v>
      </c>
      <c r="F62" t="s">
        <v>163</v>
      </c>
      <c r="G62" s="8" t="str">
        <f t="shared" si="8"/>
        <v>Oklahoma</v>
      </c>
      <c r="H62" s="8" t="str">
        <f t="shared" si="9"/>
        <v>SMU</v>
      </c>
      <c r="I62" s="9" cm="1">
        <f t="array" ref="I62">AVERAGE(IF(Raw!$B$4:$B$885=$C62,Raw!D$4:D$885))</f>
        <v>1.1353846153846154</v>
      </c>
      <c r="J62" s="9" cm="1">
        <f t="array" ref="J62">AVERAGE(IF(Raw!$B$4:$B$885=$C62,Raw!E$4:E$885))</f>
        <v>6.0730769230769237</v>
      </c>
      <c r="K62" s="10">
        <f t="shared" si="2"/>
        <v>0.71609762962734114</v>
      </c>
      <c r="L62" s="11">
        <f t="shared" si="25"/>
        <v>0.86904881481367058</v>
      </c>
      <c r="M62" s="9" t="str">
        <f t="shared" si="26"/>
        <v>NCAAF</v>
      </c>
      <c r="N62" s="8" t="str">
        <f t="shared" si="11"/>
        <v>Oklahoma</v>
      </c>
      <c r="O62" s="8" t="str">
        <f t="shared" si="12"/>
        <v>SMU</v>
      </c>
      <c r="P62" s="25" t="str">
        <f t="shared" si="14"/>
        <v>Oklahoma Sooners_SMU Mustangs</v>
      </c>
      <c r="Q62" s="15" t="str">
        <f t="shared" si="15"/>
        <v>"NCAAF:Oklahoma:SMU"</v>
      </c>
      <c r="R62" s="23" cm="1">
        <f t="array" aca="1" ref="R62" ca="1">INT(AVERAGE(IF(Raw!$B$4:$B$885=$C62,Raw!$H$4:$H$885)))</f>
        <v>1694296740</v>
      </c>
      <c r="S62" s="18">
        <f t="shared" si="16"/>
        <v>150.68334822412277</v>
      </c>
      <c r="Y62" s="14"/>
    </row>
    <row r="63" spans="2:25" x14ac:dyDescent="0.25">
      <c r="B63">
        <v>1</v>
      </c>
      <c r="C63" s="28" t="s">
        <v>78</v>
      </c>
      <c r="D63" s="29" t="s">
        <v>186</v>
      </c>
      <c r="E63" t="s">
        <v>164</v>
      </c>
      <c r="F63" t="s">
        <v>165</v>
      </c>
      <c r="G63" s="8" t="str">
        <f t="shared" si="8"/>
        <v>Ole</v>
      </c>
      <c r="H63" s="8" t="str">
        <f t="shared" si="9"/>
        <v>Tulane</v>
      </c>
      <c r="I63" s="9" cm="1">
        <f t="array" ref="I63">AVERAGE(IF(Raw!$B$4:$B$885=$C63,Raw!D$4:D$885))</f>
        <v>1.3376923076923077</v>
      </c>
      <c r="J63" s="9" cm="1">
        <f t="array" ref="J63">AVERAGE(IF(Raw!$B$4:$B$885=$C63,Raw!E$4:E$885))</f>
        <v>3.3646153846153846</v>
      </c>
      <c r="K63" s="10">
        <f t="shared" si="2"/>
        <v>0.45034527566705129</v>
      </c>
      <c r="L63" s="11">
        <f t="shared" si="25"/>
        <v>0.7361726378335256</v>
      </c>
      <c r="M63" s="9" t="str">
        <f t="shared" si="26"/>
        <v>NCAAF</v>
      </c>
      <c r="N63" s="8" t="str">
        <f t="shared" si="11"/>
        <v>Ole</v>
      </c>
      <c r="O63" s="8" t="str">
        <f t="shared" si="12"/>
        <v>Tulane</v>
      </c>
      <c r="P63" s="25" t="str">
        <f t="shared" si="14"/>
        <v>Ole Miss Rebels_Tulane Green Wave</v>
      </c>
      <c r="Q63" s="15" t="str">
        <f t="shared" si="15"/>
        <v>"NCAAF:Ole:Tulane"</v>
      </c>
      <c r="R63" s="23" cm="1">
        <f t="array" aca="1" ref="R63" ca="1">INT(AVERAGE(IF(Raw!$B$4:$B$885=$C63,Raw!$H$4:$H$885)))</f>
        <v>1694287740</v>
      </c>
      <c r="S63" s="18">
        <f t="shared" si="16"/>
        <v>358.37702816949155</v>
      </c>
      <c r="Y63" s="14"/>
    </row>
    <row r="64" spans="2:25" x14ac:dyDescent="0.25">
      <c r="B64">
        <v>1</v>
      </c>
      <c r="C64" s="28" t="s">
        <v>103</v>
      </c>
      <c r="D64" s="29" t="s">
        <v>186</v>
      </c>
      <c r="E64" t="s">
        <v>166</v>
      </c>
      <c r="F64" t="s">
        <v>167</v>
      </c>
      <c r="G64" s="8" t="str">
        <f t="shared" si="8"/>
        <v>Oregon</v>
      </c>
      <c r="H64" s="8" t="str">
        <f t="shared" si="9"/>
        <v>Texas</v>
      </c>
      <c r="I64" s="9" cm="1">
        <f t="array" ref="I64">AVERAGE(IF(Raw!$B$4:$B$885=$C64,Raw!D$4:D$885))</f>
        <v>1.3942857142857144</v>
      </c>
      <c r="J64" s="9" cm="1">
        <f t="array" ref="J64">AVERAGE(IF(Raw!$B$4:$B$885=$C64,Raw!E$4:E$885))</f>
        <v>3.0507142857142862</v>
      </c>
      <c r="K64" s="10">
        <f t="shared" si="2"/>
        <v>0.38942102859160715</v>
      </c>
      <c r="L64" s="11">
        <f t="shared" si="25"/>
        <v>0.70571051429580356</v>
      </c>
      <c r="M64" s="9" t="str">
        <f t="shared" si="26"/>
        <v>NCAAF</v>
      </c>
      <c r="N64" s="8" t="str">
        <f t="shared" si="11"/>
        <v>Oregon</v>
      </c>
      <c r="O64" s="8" t="str">
        <f t="shared" si="12"/>
        <v>Texas</v>
      </c>
      <c r="P64" s="25" t="str">
        <f t="shared" si="14"/>
        <v>Oregon Ducks_Texas Tech Red Raiders</v>
      </c>
      <c r="Q64" s="15" t="str">
        <f t="shared" si="15"/>
        <v>"NCAAF:Oregon:Texas"</v>
      </c>
      <c r="R64" s="23" cm="1">
        <f t="array" aca="1" ref="R64" ca="1">INT(AVERAGE(IF(Raw!$B$4:$B$885=$C64,Raw!$H$4:$H$885)))</f>
        <v>1694300340</v>
      </c>
      <c r="S64" s="18">
        <f t="shared" si="16"/>
        <v>417.01162125642213</v>
      </c>
      <c r="Y64" s="14"/>
    </row>
    <row r="65" spans="2:25" x14ac:dyDescent="0.25">
      <c r="B65">
        <v>1</v>
      </c>
      <c r="C65" s="28" t="s">
        <v>5</v>
      </c>
      <c r="D65" s="29" t="s">
        <v>185</v>
      </c>
      <c r="E65" t="s">
        <v>30</v>
      </c>
      <c r="F65" t="s">
        <v>31</v>
      </c>
      <c r="G65" s="8" t="str">
        <f t="shared" si="8"/>
        <v>Steelers</v>
      </c>
      <c r="H65" s="8" t="str">
        <f t="shared" si="9"/>
        <v>49ers</v>
      </c>
      <c r="I65" s="9" cm="1">
        <f t="array" ref="I65">AVERAGE(IF(Raw!$B$4:$B$885=$C65,Raw!D$4:D$885))</f>
        <v>2.1225000000000001</v>
      </c>
      <c r="J65" s="9" cm="1">
        <f t="array" ref="J65">AVERAGE(IF(Raw!$B$4:$B$885=$C65,Raw!E$4:E$885))</f>
        <v>1.7537499999999995</v>
      </c>
      <c r="K65" s="10">
        <f t="shared" si="2"/>
        <v>9.9064179316239065E-2</v>
      </c>
      <c r="L65" s="11">
        <f t="shared" si="25"/>
        <v>0.56053208965811951</v>
      </c>
      <c r="M65" s="9" t="str">
        <f t="shared" si="26"/>
        <v>NFL</v>
      </c>
      <c r="N65" s="8" t="str">
        <f t="shared" si="11"/>
        <v>49ers</v>
      </c>
      <c r="O65" s="8" t="str">
        <f t="shared" si="12"/>
        <v>Steelers</v>
      </c>
      <c r="P65" s="25" t="str">
        <f t="shared" si="14"/>
        <v>Pittsburgh Steelers_San Francisco 49ers</v>
      </c>
      <c r="Q65" s="15" t="str">
        <f t="shared" si="15"/>
        <v>"NFL:49ers:Steelers"</v>
      </c>
      <c r="R65" s="23" cm="1">
        <f t="array" aca="1" ref="R65" ca="1">INT(AVERAGE(IF(Raw!$B$4:$B$885=$C65,Raw!$H$4:$H$885)))</f>
        <v>1694365200</v>
      </c>
      <c r="S65" s="18">
        <f t="shared" si="16"/>
        <v>784.01918186329226</v>
      </c>
      <c r="Y65" s="14"/>
    </row>
    <row r="66" spans="2:25" x14ac:dyDescent="0.25">
      <c r="B66">
        <v>1</v>
      </c>
      <c r="C66" s="28" t="s">
        <v>71</v>
      </c>
      <c r="D66" s="29" t="s">
        <v>186</v>
      </c>
      <c r="E66" t="s">
        <v>168</v>
      </c>
      <c r="F66" t="s">
        <v>169</v>
      </c>
      <c r="G66" s="8" t="str">
        <f t="shared" si="8"/>
        <v>Purdue</v>
      </c>
      <c r="H66" s="8" t="str">
        <f t="shared" si="9"/>
        <v>Virginia</v>
      </c>
      <c r="I66" s="9" cm="1">
        <f t="array" ref="I66">AVERAGE(IF(Raw!$B$4:$B$885=$C66,Raw!D$4:D$885))</f>
        <v>2.2039999999999997</v>
      </c>
      <c r="J66" s="9" cm="1">
        <f t="array" ref="J66">AVERAGE(IF(Raw!$B$4:$B$885=$C66,Raw!E$4:E$885))</f>
        <v>1.698</v>
      </c>
      <c r="K66" s="10">
        <f t="shared" si="2"/>
        <v>0.13520764259863738</v>
      </c>
      <c r="L66" s="11">
        <f t="shared" si="25"/>
        <v>0.57860382129931875</v>
      </c>
      <c r="M66" s="9" t="str">
        <f t="shared" si="26"/>
        <v>NCAAF</v>
      </c>
      <c r="N66" s="8" t="str">
        <f t="shared" si="11"/>
        <v>Virginia</v>
      </c>
      <c r="O66" s="8" t="str">
        <f t="shared" si="12"/>
        <v>Purdue</v>
      </c>
      <c r="P66" s="25" t="str">
        <f t="shared" si="14"/>
        <v>Purdue Boilermakers_Virginia Tech Hokies</v>
      </c>
      <c r="Q66" s="15" t="str">
        <f t="shared" si="15"/>
        <v>"NCAAF:Virginia:Purdue"</v>
      </c>
      <c r="R66" s="23" cm="1">
        <f t="array" aca="1" ref="R66" ca="1">INT(AVERAGE(IF(Raw!$B$4:$B$885=$C66,Raw!$H$4:$H$885)))</f>
        <v>1694275140</v>
      </c>
      <c r="S66" s="18">
        <f t="shared" si="16"/>
        <v>728.29829874678251</v>
      </c>
      <c r="Y66" s="14"/>
    </row>
    <row r="67" spans="2:25" x14ac:dyDescent="0.25">
      <c r="B67">
        <v>1</v>
      </c>
      <c r="C67" s="28" t="s">
        <v>115</v>
      </c>
      <c r="D67" s="29" t="s">
        <v>186</v>
      </c>
      <c r="E67" t="s">
        <v>170</v>
      </c>
      <c r="F67" t="s">
        <v>171</v>
      </c>
      <c r="G67" s="8" t="str">
        <f t="shared" si="8"/>
        <v>San</v>
      </c>
      <c r="H67" s="8" t="str">
        <f t="shared" si="9"/>
        <v>UCLA</v>
      </c>
      <c r="I67" s="9" cm="1">
        <f t="array" ref="I67">AVERAGE(IF(Raw!$B$4:$B$885=$C67,Raw!D$4:D$885))</f>
        <v>5.5892857142857135</v>
      </c>
      <c r="J67" s="9" cm="1">
        <f t="array" ref="J67">AVERAGE(IF(Raw!$B$4:$B$885=$C67,Raw!E$4:E$885))</f>
        <v>1.1557142857142857</v>
      </c>
      <c r="K67" s="10">
        <f t="shared" si="2"/>
        <v>0.68635202217860569</v>
      </c>
      <c r="L67" s="11">
        <f t="shared" si="25"/>
        <v>0.85417601108930286</v>
      </c>
      <c r="M67" s="9" t="str">
        <f t="shared" si="26"/>
        <v>NCAAF</v>
      </c>
      <c r="N67" s="8" t="str">
        <f t="shared" si="11"/>
        <v>UCLA</v>
      </c>
      <c r="O67" s="8" t="str">
        <f t="shared" si="12"/>
        <v>San</v>
      </c>
      <c r="P67" s="25" t="str">
        <f t="shared" si="14"/>
        <v>San Diego State Aztecs_UCLA Bruins</v>
      </c>
      <c r="Q67" s="15" t="str">
        <f t="shared" si="15"/>
        <v>"NCAAF:UCLA:San"</v>
      </c>
      <c r="R67" s="23" cm="1">
        <f t="array" aca="1" ref="R67" ca="1">INT(AVERAGE(IF(Raw!$B$4:$B$885=$C67,Raw!$H$4:$H$885)))</f>
        <v>1694302200</v>
      </c>
      <c r="S67" s="18">
        <f t="shared" si="16"/>
        <v>170.71889987255972</v>
      </c>
      <c r="Y67" s="14"/>
    </row>
    <row r="68" spans="2:25" x14ac:dyDescent="0.25">
      <c r="B68">
        <v>1</v>
      </c>
      <c r="C68" s="28" t="s">
        <v>122</v>
      </c>
      <c r="D68" s="29" t="s">
        <v>186</v>
      </c>
      <c r="E68" t="s">
        <v>172</v>
      </c>
      <c r="F68" t="s">
        <v>173</v>
      </c>
      <c r="G68" s="8" t="str">
        <f t="shared" si="8"/>
        <v>Stanford</v>
      </c>
      <c r="H68" s="8" t="str">
        <f t="shared" si="9"/>
        <v>USC</v>
      </c>
      <c r="I68" s="9" cm="1">
        <f t="array" ref="I68">AVERAGE(IF(Raw!$B$4:$B$885=$C68,Raw!D$4:D$885))</f>
        <v>19.125</v>
      </c>
      <c r="J68" s="9" cm="1">
        <f t="array" ref="J68">AVERAGE(IF(Raw!$B$4:$B$885=$C68,Raw!E$4:E$885))</f>
        <v>1.01125</v>
      </c>
      <c r="K68" s="10">
        <f t="shared" ref="K68:K73" si="27">ABS(1/I68-1/J68)</f>
        <v>0.93658757281239646</v>
      </c>
      <c r="L68" s="11">
        <f t="shared" si="25"/>
        <v>0.97929378640619824</v>
      </c>
      <c r="M68" s="9" t="str">
        <f t="shared" si="26"/>
        <v>NCAAF</v>
      </c>
      <c r="N68" s="8" t="str">
        <f t="shared" si="11"/>
        <v>USC</v>
      </c>
      <c r="O68" s="8" t="str">
        <f t="shared" si="12"/>
        <v>Stanford</v>
      </c>
      <c r="P68" s="25" t="str">
        <f t="shared" si="14"/>
        <v>Stanford Cardinal_USC Trojans</v>
      </c>
      <c r="Q68" s="15" t="str">
        <f t="shared" si="15"/>
        <v>"NCAAF:USC:Stanford"</v>
      </c>
      <c r="R68" s="23" cm="1">
        <f t="array" aca="1" ref="R68" ca="1">INT(AVERAGE(IF(Raw!$B$4:$B$885=$C68,Raw!$H$4:$H$885)))</f>
        <v>1694312940</v>
      </c>
      <c r="S68" s="18">
        <f t="shared" si="16"/>
        <v>21.144026318995923</v>
      </c>
      <c r="Y68" s="14"/>
    </row>
    <row r="69" spans="2:25" x14ac:dyDescent="0.25">
      <c r="B69">
        <f>SUM(B4:B68)</f>
        <v>49.380710837610678</v>
      </c>
      <c r="C69" s="28" t="s">
        <v>79</v>
      </c>
      <c r="D69" s="29" t="s">
        <v>186</v>
      </c>
      <c r="E69" t="s">
        <v>174</v>
      </c>
      <c r="F69" t="s">
        <v>175</v>
      </c>
      <c r="G69" s="8" t="str">
        <f t="shared" ref="G69:G73" si="28">IF(D69="NCAAF",TRIM(LEFT(SUBSTITUTE(E69," ",REPT(" ",100)),100)),TRIM(RIGHT(SUBSTITUTE(E69," ",REPT(" ",100)),100)))</f>
        <v>Syracuse</v>
      </c>
      <c r="H69" s="8" t="str">
        <f t="shared" ref="H69:H73" si="29">IF(D69="NCAAF",TRIM(LEFT(SUBSTITUTE(F69," ",REPT(" ",100)),100)),TRIM(RIGHT(SUBSTITUTE(F69," ",REPT(" ",100)),100)))</f>
        <v>Western</v>
      </c>
      <c r="I69" s="9" cm="1">
        <f t="array" ref="I69">AVERAGE(IF(Raw!$B$4:$B$885=$C69,Raw!D$4:D$885))</f>
        <v>1.0450000000000002</v>
      </c>
      <c r="J69" s="9" cm="1">
        <f t="array" ref="J69">AVERAGE(IF(Raw!$B$4:$B$885=$C69,Raw!E$4:E$885))</f>
        <v>11.541666666666666</v>
      </c>
      <c r="K69" s="10">
        <f t="shared" si="27"/>
        <v>0.87029519976508374</v>
      </c>
      <c r="L69" s="11">
        <f t="shared" ref="L69:L73" si="30">0.511+K69/2</f>
        <v>0.94614759988254193</v>
      </c>
      <c r="M69" s="9" t="str">
        <f t="shared" ref="M69:M73" si="31">D69</f>
        <v>NCAAF</v>
      </c>
      <c r="N69" s="8" t="str">
        <f t="shared" ref="N69:N73" si="32">IF(I69&lt;=J69,G69,H69)</f>
        <v>Syracuse</v>
      </c>
      <c r="O69" s="8" t="str">
        <f t="shared" ref="O69:O73" si="33">IF(I69&lt;=J69,H69,G69)</f>
        <v>Western</v>
      </c>
      <c r="P69" s="25" t="str">
        <f t="shared" si="14"/>
        <v>Syracuse Orange_Western Michigan Broncos</v>
      </c>
      <c r="Q69" s="15" t="str">
        <f t="shared" si="15"/>
        <v>"NCAAF:Syracuse:Western"</v>
      </c>
      <c r="R69" s="23" cm="1">
        <f t="array" aca="1" ref="R69" ca="1">INT(AVERAGE(IF(Raw!$B$4:$B$885=$C69,Raw!$H$4:$H$885)))</f>
        <v>1694287740</v>
      </c>
      <c r="S69" s="18">
        <f t="shared" si="16"/>
        <v>56.91754661127235</v>
      </c>
      <c r="Y69" s="14"/>
    </row>
    <row r="70" spans="2:25" x14ac:dyDescent="0.25">
      <c r="C70" s="28" t="s">
        <v>82</v>
      </c>
      <c r="D70" s="29" t="s">
        <v>186</v>
      </c>
      <c r="E70" t="s">
        <v>176</v>
      </c>
      <c r="F70" t="s">
        <v>177</v>
      </c>
      <c r="G70" s="8" t="str">
        <f t="shared" si="28"/>
        <v>Texas</v>
      </c>
      <c r="H70" s="8" t="str">
        <f t="shared" si="29"/>
        <v>UTSA</v>
      </c>
      <c r="I70" s="9" cm="1">
        <f t="array" ref="I70">AVERAGE(IF(Raw!$B$4:$B$885=$C70,Raw!D$4:D$885))</f>
        <v>4.543333333333333</v>
      </c>
      <c r="J70" s="9" cm="1">
        <f t="array" ref="J70">AVERAGE(IF(Raw!$B$4:$B$885=$C70,Raw!E$4:E$885))</f>
        <v>1.216</v>
      </c>
      <c r="K70" s="10">
        <f t="shared" si="27"/>
        <v>0.60226570645248489</v>
      </c>
      <c r="L70" s="11">
        <f t="shared" si="30"/>
        <v>0.8121328532262424</v>
      </c>
      <c r="M70" s="9" t="str">
        <f t="shared" si="31"/>
        <v>NCAAF</v>
      </c>
      <c r="N70" s="8" t="str">
        <f t="shared" si="32"/>
        <v>UTSA</v>
      </c>
      <c r="O70" s="8" t="str">
        <f t="shared" si="33"/>
        <v>Texas</v>
      </c>
      <c r="P70" s="25" t="str">
        <f t="shared" si="14"/>
        <v>Texas State Bobcats_UTSA Roadrunners</v>
      </c>
      <c r="Q70" s="15" t="str">
        <f t="shared" si="15"/>
        <v>"NCAAF:UTSA:Texas"</v>
      </c>
      <c r="R70" s="23" cm="1">
        <f t="array" aca="1" ref="R70" ca="1">INT(AVERAGE(IF(Raw!$B$4:$B$885=$C70,Raw!$H$4:$H$885)))</f>
        <v>1694287800</v>
      </c>
      <c r="S70" s="18">
        <f t="shared" si="16"/>
        <v>231.32563351851255</v>
      </c>
      <c r="Y70" s="14"/>
    </row>
    <row r="71" spans="2:25" x14ac:dyDescent="0.25">
      <c r="C71" s="28" t="s">
        <v>86</v>
      </c>
      <c r="D71" s="29" t="s">
        <v>186</v>
      </c>
      <c r="E71" t="s">
        <v>178</v>
      </c>
      <c r="F71" t="s">
        <v>179</v>
      </c>
      <c r="G71" s="8" t="str">
        <f t="shared" si="28"/>
        <v>Tulsa</v>
      </c>
      <c r="H71" s="8" t="str">
        <f t="shared" si="29"/>
        <v>Washington</v>
      </c>
      <c r="I71" s="9" cm="1">
        <f t="array" ref="I71">AVERAGE(IF(Raw!$B$4:$B$885=$C71,Raw!D$4:D$885))</f>
        <v>23.5</v>
      </c>
      <c r="J71" s="9" cm="1">
        <f t="array" ref="J71">AVERAGE(IF(Raw!$B$4:$B$885=$C71,Raw!E$4:E$885))</f>
        <v>1.01</v>
      </c>
      <c r="K71" s="10">
        <f t="shared" si="27"/>
        <v>0.94754581841162844</v>
      </c>
      <c r="L71" s="11">
        <f t="shared" si="30"/>
        <v>0.98477290920581417</v>
      </c>
      <c r="M71" s="9" t="str">
        <f t="shared" si="31"/>
        <v>NCAAF</v>
      </c>
      <c r="N71" s="8" t="str">
        <f t="shared" si="32"/>
        <v>Washington</v>
      </c>
      <c r="O71" s="8" t="str">
        <f t="shared" si="33"/>
        <v>Tulsa</v>
      </c>
      <c r="P71" s="25" t="str">
        <f t="shared" si="14"/>
        <v>Tulsa Golden Hurricane_Washington Huskies</v>
      </c>
      <c r="Q71" s="15" t="str">
        <f t="shared" si="15"/>
        <v>"NCAAF:Washington:Tulsa"</v>
      </c>
      <c r="R71" s="23" cm="1">
        <f t="array" aca="1" ref="R71" ca="1">INT(AVERAGE(IF(Raw!$B$4:$B$885=$C71,Raw!$H$4:$H$885)))</f>
        <v>1694293140</v>
      </c>
      <c r="S71" s="18">
        <f t="shared" si="16"/>
        <v>15.462540299230998</v>
      </c>
      <c r="Y71" s="14"/>
    </row>
    <row r="72" spans="2:25" x14ac:dyDescent="0.25">
      <c r="C72" s="28" t="s">
        <v>64</v>
      </c>
      <c r="D72" s="29" t="s">
        <v>186</v>
      </c>
      <c r="E72" t="s">
        <v>180</v>
      </c>
      <c r="F72" t="s">
        <v>181</v>
      </c>
      <c r="G72" s="8" t="str">
        <f t="shared" si="28"/>
        <v>Vanderbilt</v>
      </c>
      <c r="H72" s="8" t="str">
        <f t="shared" si="29"/>
        <v>Wake</v>
      </c>
      <c r="I72" s="9" cm="1">
        <f t="array" ref="I72">AVERAGE(IF(Raw!$B$4:$B$885=$C72,Raw!D$4:D$885))</f>
        <v>4.242</v>
      </c>
      <c r="J72" s="9" cm="1">
        <f t="array" ref="J72">AVERAGE(IF(Raw!$B$4:$B$885=$C72,Raw!E$4:E$885))</f>
        <v>1.2366666666666668</v>
      </c>
      <c r="K72" s="10">
        <f t="shared" si="27"/>
        <v>0.57288747742698787</v>
      </c>
      <c r="L72" s="11">
        <f t="shared" si="30"/>
        <v>0.79744373871349394</v>
      </c>
      <c r="M72" s="9" t="str">
        <f t="shared" si="31"/>
        <v>NCAAF</v>
      </c>
      <c r="N72" s="8" t="str">
        <f t="shared" si="32"/>
        <v>Wake</v>
      </c>
      <c r="O72" s="8" t="str">
        <f t="shared" si="33"/>
        <v>Vanderbilt</v>
      </c>
      <c r="P72" s="25" t="str">
        <f t="shared" si="14"/>
        <v>Vanderbilt Commodores_Wake Forest Demon Deacons</v>
      </c>
      <c r="Q72" s="15" t="str">
        <f t="shared" si="15"/>
        <v>"NCAAF:Wake:Vanderbilt"</v>
      </c>
      <c r="R72" s="23" cm="1">
        <f t="array" aca="1" ref="R72" ca="1">INT(AVERAGE(IF(Raw!$B$4:$B$885=$C72,Raw!$H$4:$H$885)))</f>
        <v>1694271540</v>
      </c>
      <c r="S72" s="18">
        <f t="shared" si="16"/>
        <v>254.006961811861</v>
      </c>
      <c r="Y72" s="14"/>
    </row>
    <row r="73" spans="2:25" ht="15.75" thickBot="1" x14ac:dyDescent="0.3">
      <c r="C73" s="30" t="s">
        <v>111</v>
      </c>
      <c r="D73" s="31" t="s">
        <v>186</v>
      </c>
      <c r="E73" t="s">
        <v>182</v>
      </c>
      <c r="F73" t="s">
        <v>183</v>
      </c>
      <c r="G73" s="8" t="str">
        <f t="shared" si="28"/>
        <v>Washington</v>
      </c>
      <c r="H73" s="8" t="str">
        <f t="shared" si="29"/>
        <v>Wisconsin</v>
      </c>
      <c r="I73" s="9" cm="1">
        <f t="array" ref="I73">AVERAGE(IF(Raw!$B$4:$B$885=$C73,Raw!D$4:D$885))</f>
        <v>2.9376923076923069</v>
      </c>
      <c r="J73" s="9" cm="1">
        <f t="array" ref="J73">AVERAGE(IF(Raw!$B$4:$B$885=$C73,Raw!E$4:E$885))</f>
        <v>1.4223076923076923</v>
      </c>
      <c r="K73" s="10">
        <f t="shared" si="27"/>
        <v>0.36267950050776537</v>
      </c>
      <c r="L73" s="11">
        <f t="shared" si="30"/>
        <v>0.69233975025388272</v>
      </c>
      <c r="M73" s="9" t="str">
        <f t="shared" si="31"/>
        <v>NCAAF</v>
      </c>
      <c r="N73" s="8" t="str">
        <f t="shared" si="32"/>
        <v>Wisconsin</v>
      </c>
      <c r="O73" s="8" t="str">
        <f t="shared" si="33"/>
        <v>Washington</v>
      </c>
      <c r="P73" s="26" t="str">
        <f t="shared" si="14"/>
        <v>Washington State Cougars_Wisconsin Badgers</v>
      </c>
      <c r="Q73" s="19" t="str">
        <f t="shared" si="15"/>
        <v>"NCAAF:Wisconsin:Washington"</v>
      </c>
      <c r="R73" s="20" cm="1">
        <f t="array" aca="1" ref="R73" ca="1">INT(AVERAGE(IF(Raw!$B$4:$B$885=$C73,Raw!$H$4:$H$885)))</f>
        <v>1694302140</v>
      </c>
      <c r="S73" s="21">
        <f t="shared" si="16"/>
        <v>444.37756120935921</v>
      </c>
      <c r="Y73" s="14"/>
    </row>
  </sheetData>
  <sortState xmlns:xlrd2="http://schemas.microsoft.com/office/spreadsheetml/2017/richdata2" ref="U4:Y73">
    <sortCondition descending="1" ref="U4:U73"/>
    <sortCondition ref="W4:W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23F5-680F-4614-AC55-9AA36BFD3802}">
  <sheetPr codeName="Sheet4"/>
  <dimension ref="A1:Y38"/>
  <sheetViews>
    <sheetView tabSelected="1" topLeftCell="A6" zoomScale="75" zoomScaleNormal="75" workbookViewId="0">
      <selection activeCell="M12" sqref="M12"/>
    </sheetView>
  </sheetViews>
  <sheetFormatPr defaultRowHeight="15" x14ac:dyDescent="0.25"/>
  <cols>
    <col min="2" max="2" width="17.42578125" bestFit="1" customWidth="1"/>
    <col min="3" max="3" width="9.28515625" bestFit="1" customWidth="1"/>
    <col min="4" max="4" width="25.28515625" customWidth="1"/>
    <col min="6" max="6" width="12.7109375" bestFit="1" customWidth="1"/>
    <col min="7" max="7" width="12.7109375" customWidth="1"/>
    <col min="8" max="10" width="9.28515625" bestFit="1" customWidth="1"/>
    <col min="14" max="14" width="39.28515625" customWidth="1"/>
    <col min="15" max="15" width="28" customWidth="1"/>
    <col min="16" max="16" width="12.28515625" customWidth="1"/>
    <col min="17" max="17" width="9.28515625" bestFit="1" customWidth="1"/>
    <col min="19" max="19" width="9.28515625" bestFit="1" customWidth="1"/>
    <col min="20" max="20" width="12.7109375" bestFit="1" customWidth="1"/>
    <col min="22" max="22" width="47" bestFit="1" customWidth="1"/>
    <col min="23" max="23" width="30.5703125" bestFit="1" customWidth="1"/>
    <col min="24" max="24" width="12.7109375" customWidth="1"/>
    <col min="25" max="25" width="13" customWidth="1"/>
  </cols>
  <sheetData>
    <row r="1" spans="1:25" ht="15.75" thickBot="1" x14ac:dyDescent="0.3">
      <c r="D1" t="s">
        <v>222</v>
      </c>
      <c r="E1" t="s">
        <v>225</v>
      </c>
      <c r="F1" t="s">
        <v>224</v>
      </c>
      <c r="G1" t="s">
        <v>284</v>
      </c>
      <c r="H1" t="s">
        <v>283</v>
      </c>
      <c r="I1" t="s">
        <v>268</v>
      </c>
      <c r="J1" t="s">
        <v>269</v>
      </c>
    </row>
    <row r="2" spans="1:25" x14ac:dyDescent="0.25">
      <c r="A2" s="47">
        <f>K2</f>
        <v>2.0625282741089102E-3</v>
      </c>
      <c r="B2" s="49" cm="1">
        <f t="array" ref="B2">[1]!datefromutc(F2)-5/24</f>
        <v>45178.916666666664</v>
      </c>
      <c r="C2">
        <v>0</v>
      </c>
      <c r="D2" t="s">
        <v>3</v>
      </c>
      <c r="E2" t="s">
        <v>220</v>
      </c>
      <c r="F2">
        <v>1694314800</v>
      </c>
      <c r="G2" s="3">
        <v>159.22174210665597</v>
      </c>
      <c r="H2">
        <f>INT(Q2)</f>
        <v>162</v>
      </c>
      <c r="I2" s="3">
        <v>165.97593585271176</v>
      </c>
      <c r="J2" s="3">
        <v>166</v>
      </c>
      <c r="K2" s="2">
        <f>1/(1+$G2/1000)-1/(1+H2/1000)</f>
        <v>2.0625282741089102E-3</v>
      </c>
      <c r="L2" s="2">
        <f t="shared" ref="L2:M2" si="0">1/(1+$G2/1000)-1/(1+I2/1000)</f>
        <v>4.9970927342912752E-3</v>
      </c>
      <c r="M2" s="2">
        <f t="shared" si="0"/>
        <v>5.0147931040731564E-3</v>
      </c>
      <c r="N2" s="3" t="s">
        <v>3</v>
      </c>
      <c r="O2" t="s">
        <v>220</v>
      </c>
      <c r="P2">
        <v>1694314800</v>
      </c>
      <c r="Q2" s="1">
        <v>162</v>
      </c>
      <c r="S2">
        <f>IF(N2=D2,0,1)</f>
        <v>0</v>
      </c>
      <c r="T2">
        <f>P2-F2</f>
        <v>0</v>
      </c>
      <c r="V2" s="24" t="s">
        <v>3</v>
      </c>
      <c r="W2" s="16" t="s">
        <v>220</v>
      </c>
      <c r="X2" s="46">
        <v>1694314800</v>
      </c>
      <c r="Y2" s="17">
        <v>162.34821733955275</v>
      </c>
    </row>
    <row r="3" spans="1:25" x14ac:dyDescent="0.25">
      <c r="A3" s="47">
        <f t="shared" ref="A3:A32" si="1">K3</f>
        <v>-1.3115363727384421E-2</v>
      </c>
      <c r="B3" s="49" cm="1">
        <f t="array" ref="B3">[1]!datefromutc(F3)-5/24</f>
        <v>45178.875023148146</v>
      </c>
      <c r="C3">
        <v>1</v>
      </c>
      <c r="D3" t="s">
        <v>1</v>
      </c>
      <c r="E3" t="s">
        <v>219</v>
      </c>
      <c r="F3">
        <v>1694311202</v>
      </c>
      <c r="G3" s="3">
        <v>449.02437297949206</v>
      </c>
      <c r="H3">
        <f t="shared" ref="H3:H32" si="2">INT(Q3)</f>
        <v>422</v>
      </c>
      <c r="I3" s="3">
        <v>422.0506554104029</v>
      </c>
      <c r="J3" s="3">
        <v>427</v>
      </c>
      <c r="K3" s="2">
        <f t="shared" ref="K3:K32" si="3">1/(1+$G3/1000)-1/(1+H3/1000)</f>
        <v>-1.3115363727384421E-2</v>
      </c>
      <c r="L3" s="2">
        <f t="shared" ref="L3:L32" si="4">1/(1+$G3/1000)-1/(1+I3/1000)</f>
        <v>-1.3090313528684949E-2</v>
      </c>
      <c r="M3" s="2">
        <f t="shared" ref="M3:M32" si="5">1/(1+$G3/1000)-1/(1+J3/1000)</f>
        <v>-1.0651331210040027E-2</v>
      </c>
      <c r="N3" s="3" t="s">
        <v>1</v>
      </c>
      <c r="O3" t="s">
        <v>219</v>
      </c>
      <c r="P3">
        <v>1694311202</v>
      </c>
      <c r="Q3" s="1">
        <v>422</v>
      </c>
      <c r="S3">
        <f t="shared" ref="S3:S33" si="6">IF(N3=D3,0,1)</f>
        <v>0</v>
      </c>
      <c r="T3">
        <f t="shared" ref="T3:T33" si="7">P3-F3</f>
        <v>0</v>
      </c>
      <c r="V3" s="25" t="s">
        <v>1</v>
      </c>
      <c r="W3" s="15" t="s">
        <v>219</v>
      </c>
      <c r="X3" s="46">
        <v>1694311202</v>
      </c>
      <c r="Y3" s="18">
        <v>422.27744083327121</v>
      </c>
    </row>
    <row r="4" spans="1:25" x14ac:dyDescent="0.25">
      <c r="A4" s="47">
        <f t="shared" si="1"/>
        <v>1.1710935243504084E-3</v>
      </c>
      <c r="B4" s="49" cm="1">
        <f t="array" ref="B4">[1]!datefromutc(F4)-5/24</f>
        <v>45178.749305555553</v>
      </c>
      <c r="C4">
        <v>2</v>
      </c>
      <c r="D4" t="s">
        <v>101</v>
      </c>
      <c r="E4" t="s">
        <v>253</v>
      </c>
      <c r="F4">
        <v>1694300340</v>
      </c>
      <c r="G4" s="3">
        <v>365.81189294219831</v>
      </c>
      <c r="H4">
        <f t="shared" si="2"/>
        <v>368</v>
      </c>
      <c r="I4" s="3">
        <v>366.02850710387582</v>
      </c>
      <c r="J4" s="3">
        <v>383</v>
      </c>
      <c r="K4" s="2">
        <f t="shared" si="3"/>
        <v>1.1710935243504084E-3</v>
      </c>
      <c r="L4" s="2">
        <f t="shared" si="4"/>
        <v>1.1610106235271367E-4</v>
      </c>
      <c r="M4" s="2">
        <f t="shared" si="5"/>
        <v>9.0994465834262073E-3</v>
      </c>
      <c r="N4" s="3" t="s">
        <v>101</v>
      </c>
      <c r="O4" t="s">
        <v>253</v>
      </c>
      <c r="P4">
        <v>1694300400.0000002</v>
      </c>
      <c r="Q4" s="1">
        <v>368</v>
      </c>
      <c r="S4">
        <f t="shared" si="6"/>
        <v>0</v>
      </c>
      <c r="T4">
        <f t="shared" si="7"/>
        <v>60.000000238418579</v>
      </c>
      <c r="V4" s="25" t="s">
        <v>101</v>
      </c>
      <c r="W4" s="15" t="s">
        <v>209</v>
      </c>
      <c r="X4" s="46">
        <v>1694300400.0000002</v>
      </c>
      <c r="Y4" s="18">
        <v>368.72617292039723</v>
      </c>
    </row>
    <row r="5" spans="1:25" x14ac:dyDescent="0.25">
      <c r="A5" s="54">
        <f t="shared" si="1"/>
        <v>-4.7037188753305537E-2</v>
      </c>
      <c r="B5" s="50" cm="1">
        <f t="array" ref="B5">[1]!datefromutc(F5)-5/24</f>
        <v>45178.895138888889</v>
      </c>
      <c r="C5" s="55">
        <v>3</v>
      </c>
      <c r="D5" s="55" t="s">
        <v>120</v>
      </c>
      <c r="E5" t="s">
        <v>254</v>
      </c>
      <c r="F5">
        <v>1694312940</v>
      </c>
      <c r="G5" s="3">
        <v>525.07955211896399</v>
      </c>
      <c r="H5">
        <f t="shared" si="2"/>
        <v>423</v>
      </c>
      <c r="I5" s="3">
        <v>416.71068895522922</v>
      </c>
      <c r="J5" s="3">
        <v>415</v>
      </c>
      <c r="K5" s="2">
        <f t="shared" si="3"/>
        <v>-4.7037188753305537E-2</v>
      </c>
      <c r="L5" s="2">
        <f t="shared" si="4"/>
        <v>-5.0156918709053477E-2</v>
      </c>
      <c r="M5" s="2">
        <f t="shared" si="5"/>
        <v>-5.1010280986158563E-2</v>
      </c>
      <c r="N5" s="3" t="s">
        <v>120</v>
      </c>
      <c r="O5" t="s">
        <v>254</v>
      </c>
      <c r="P5">
        <v>1694312999.9999998</v>
      </c>
      <c r="Q5" s="1">
        <v>423</v>
      </c>
      <c r="S5">
        <f t="shared" si="6"/>
        <v>0</v>
      </c>
      <c r="T5">
        <f t="shared" si="7"/>
        <v>59.999999761581421</v>
      </c>
      <c r="V5" s="25" t="s">
        <v>120</v>
      </c>
      <c r="W5" s="15" t="s">
        <v>211</v>
      </c>
      <c r="X5" s="46">
        <v>1694312999.9999998</v>
      </c>
      <c r="Y5" s="18">
        <v>423.1826778129568</v>
      </c>
    </row>
    <row r="6" spans="1:25" x14ac:dyDescent="0.25">
      <c r="A6" s="47" t="e">
        <f t="shared" si="1"/>
        <v>#DIV/0!</v>
      </c>
      <c r="B6" s="50" cm="1">
        <f t="array" ref="B6">[1]!datefromutc(F6)-5/24</f>
        <v>45178.457638888889</v>
      </c>
      <c r="C6">
        <v>4</v>
      </c>
      <c r="D6" t="s">
        <v>66</v>
      </c>
      <c r="E6" t="s">
        <v>255</v>
      </c>
      <c r="F6">
        <v>1694275140</v>
      </c>
      <c r="G6" s="3" t="e">
        <v>#DIV/0!</v>
      </c>
      <c r="H6">
        <f t="shared" si="2"/>
        <v>666</v>
      </c>
      <c r="I6" s="3">
        <v>655.14829992661714</v>
      </c>
      <c r="J6" s="3">
        <v>674</v>
      </c>
      <c r="K6" s="2" t="e">
        <f t="shared" si="3"/>
        <v>#DIV/0!</v>
      </c>
      <c r="L6" s="2" t="e">
        <f t="shared" si="4"/>
        <v>#DIV/0!</v>
      </c>
      <c r="M6" s="2" t="e">
        <f t="shared" si="5"/>
        <v>#DIV/0!</v>
      </c>
      <c r="N6" s="3" t="s">
        <v>66</v>
      </c>
      <c r="O6" t="s">
        <v>255</v>
      </c>
      <c r="P6">
        <v>1694275199.9999998</v>
      </c>
      <c r="Q6" s="1">
        <v>666</v>
      </c>
      <c r="S6">
        <f t="shared" si="6"/>
        <v>0</v>
      </c>
      <c r="T6">
        <f t="shared" si="7"/>
        <v>59.999999761581421</v>
      </c>
      <c r="V6" s="25" t="s">
        <v>66</v>
      </c>
      <c r="W6" s="15" t="s">
        <v>214</v>
      </c>
      <c r="X6" s="46">
        <v>1694275199.9999998</v>
      </c>
      <c r="Y6" s="18">
        <v>666.30940394922163</v>
      </c>
    </row>
    <row r="7" spans="1:25" x14ac:dyDescent="0.25">
      <c r="A7" s="47">
        <f t="shared" si="1"/>
        <v>-7.7407634451341911E-3</v>
      </c>
      <c r="B7" s="49" cm="1">
        <f t="array" ref="B7">[1]!datefromutc(F7)-5/24</f>
        <v>45178.603472222218</v>
      </c>
      <c r="C7">
        <v>5</v>
      </c>
      <c r="D7" t="s">
        <v>74</v>
      </c>
      <c r="E7" t="s">
        <v>256</v>
      </c>
      <c r="F7">
        <v>1694287740</v>
      </c>
      <c r="G7" s="3">
        <v>585.21604526316366</v>
      </c>
      <c r="H7">
        <f t="shared" si="2"/>
        <v>566</v>
      </c>
      <c r="I7" s="3">
        <v>570.5822244701186</v>
      </c>
      <c r="J7" s="3">
        <v>570</v>
      </c>
      <c r="K7" s="2">
        <f t="shared" si="3"/>
        <v>-7.7407634451341911E-3</v>
      </c>
      <c r="L7" s="2">
        <f t="shared" si="4"/>
        <v>-5.8777159585832184E-3</v>
      </c>
      <c r="M7" s="2">
        <f t="shared" si="5"/>
        <v>-6.1138345175244524E-3</v>
      </c>
      <c r="N7" s="3" t="s">
        <v>74</v>
      </c>
      <c r="O7" t="s">
        <v>256</v>
      </c>
      <c r="P7">
        <v>1694287800</v>
      </c>
      <c r="Q7" s="1">
        <v>566</v>
      </c>
      <c r="S7">
        <f t="shared" si="6"/>
        <v>0</v>
      </c>
      <c r="T7">
        <f t="shared" si="7"/>
        <v>60</v>
      </c>
      <c r="V7" s="25" t="s">
        <v>74</v>
      </c>
      <c r="W7" s="15" t="s">
        <v>241</v>
      </c>
      <c r="X7" s="46">
        <v>1694287800</v>
      </c>
      <c r="Y7" s="18">
        <v>566.61225902247224</v>
      </c>
    </row>
    <row r="8" spans="1:25" x14ac:dyDescent="0.25">
      <c r="A8" s="47" t="e">
        <f t="shared" si="1"/>
        <v>#DIV/0!</v>
      </c>
      <c r="B8" s="50" cm="1">
        <f t="array" ref="B8">[1]!datefromutc(F8)-5/24</f>
        <v>45177.770138888889</v>
      </c>
      <c r="C8">
        <v>6</v>
      </c>
      <c r="D8" t="s">
        <v>62</v>
      </c>
      <c r="E8" t="s">
        <v>257</v>
      </c>
      <c r="F8">
        <v>1694215740</v>
      </c>
      <c r="G8" s="3" t="e">
        <v>#DIV/0!</v>
      </c>
      <c r="H8">
        <f t="shared" si="2"/>
        <v>654</v>
      </c>
      <c r="I8" s="3">
        <v>674.50482739155507</v>
      </c>
      <c r="J8" s="3">
        <v>652</v>
      </c>
      <c r="K8" s="2" t="e">
        <f t="shared" si="3"/>
        <v>#DIV/0!</v>
      </c>
      <c r="L8" s="2" t="e">
        <f t="shared" si="4"/>
        <v>#DIV/0!</v>
      </c>
      <c r="M8" s="2" t="e">
        <f t="shared" si="5"/>
        <v>#DIV/0!</v>
      </c>
      <c r="N8" s="3" t="s">
        <v>62</v>
      </c>
      <c r="O8" t="s">
        <v>257</v>
      </c>
      <c r="P8">
        <v>1694215799.9999998</v>
      </c>
      <c r="Q8" s="1">
        <v>654</v>
      </c>
      <c r="S8">
        <f t="shared" si="6"/>
        <v>0</v>
      </c>
      <c r="T8">
        <f t="shared" si="7"/>
        <v>59.999999761581421</v>
      </c>
      <c r="V8" s="25" t="s">
        <v>62</v>
      </c>
      <c r="W8" s="15" t="s">
        <v>215</v>
      </c>
      <c r="X8" s="46">
        <v>1694215799.9999998</v>
      </c>
      <c r="Y8" s="18">
        <v>654.63268730382549</v>
      </c>
    </row>
    <row r="9" spans="1:25" x14ac:dyDescent="0.25">
      <c r="A9" s="47">
        <f t="shared" si="1"/>
        <v>-7.2896967912561283E-4</v>
      </c>
      <c r="B9" s="49" cm="1">
        <f t="array" ref="B9">[1]!datefromutc(F9)-5/24</f>
        <v>45178.770138888889</v>
      </c>
      <c r="C9">
        <v>7</v>
      </c>
      <c r="D9" t="s">
        <v>113</v>
      </c>
      <c r="E9" t="s">
        <v>258</v>
      </c>
      <c r="F9">
        <v>1694302140</v>
      </c>
      <c r="G9" s="3">
        <v>303.23692630559987</v>
      </c>
      <c r="H9">
        <f t="shared" si="2"/>
        <v>302</v>
      </c>
      <c r="I9" s="3">
        <v>305.22254305403584</v>
      </c>
      <c r="J9" s="3">
        <v>279</v>
      </c>
      <c r="K9" s="2">
        <f t="shared" si="3"/>
        <v>-7.2896967912561283E-4</v>
      </c>
      <c r="L9" s="2">
        <f t="shared" si="4"/>
        <v>1.1673134361523951E-3</v>
      </c>
      <c r="M9" s="2">
        <f t="shared" si="5"/>
        <v>-1.4540643305674839E-2</v>
      </c>
      <c r="N9" s="3" t="s">
        <v>113</v>
      </c>
      <c r="O9" t="s">
        <v>258</v>
      </c>
      <c r="P9">
        <v>1694302199.9999998</v>
      </c>
      <c r="Q9" s="1">
        <v>302</v>
      </c>
      <c r="S9">
        <f t="shared" si="6"/>
        <v>0</v>
      </c>
      <c r="T9">
        <f t="shared" si="7"/>
        <v>59.999999761581421</v>
      </c>
      <c r="V9" s="25" t="s">
        <v>113</v>
      </c>
      <c r="W9" s="15" t="s">
        <v>210</v>
      </c>
      <c r="X9" s="46">
        <v>1694302199.9999998</v>
      </c>
      <c r="Y9" s="18">
        <v>302.12482732826061</v>
      </c>
    </row>
    <row r="10" spans="1:25" x14ac:dyDescent="0.25">
      <c r="A10" s="47">
        <f t="shared" si="1"/>
        <v>0.13982156299906601</v>
      </c>
      <c r="B10" s="50" cm="1">
        <f t="array" ref="B10">[1]!datefromutc(F10)-5/24</f>
        <v>45178.457638888889</v>
      </c>
      <c r="C10">
        <v>8</v>
      </c>
      <c r="D10" t="s">
        <v>68</v>
      </c>
      <c r="E10" t="s">
        <v>259</v>
      </c>
      <c r="F10">
        <v>1694275140</v>
      </c>
      <c r="G10" s="3">
        <v>133.514315759639</v>
      </c>
      <c r="H10">
        <f t="shared" si="2"/>
        <v>347</v>
      </c>
      <c r="I10" s="3">
        <v>346.28201017992069</v>
      </c>
      <c r="J10" s="3">
        <v>349</v>
      </c>
      <c r="K10" s="2">
        <f t="shared" si="3"/>
        <v>0.13982156299906601</v>
      </c>
      <c r="L10" s="2">
        <f t="shared" si="4"/>
        <v>0.13942563642823802</v>
      </c>
      <c r="M10" s="2">
        <f t="shared" si="5"/>
        <v>0.14092221607156663</v>
      </c>
      <c r="N10" s="3" t="s">
        <v>68</v>
      </c>
      <c r="O10" t="s">
        <v>259</v>
      </c>
      <c r="P10">
        <v>1694275199.9999998</v>
      </c>
      <c r="Q10" s="1">
        <v>347</v>
      </c>
      <c r="S10">
        <f t="shared" si="6"/>
        <v>0</v>
      </c>
      <c r="T10">
        <f t="shared" si="7"/>
        <v>59.999999761581421</v>
      </c>
      <c r="V10" s="25" t="s">
        <v>68</v>
      </c>
      <c r="W10" s="15" t="s">
        <v>243</v>
      </c>
      <c r="X10" s="46">
        <v>1694275199.9999998</v>
      </c>
      <c r="Y10" s="18">
        <v>347.33158765062689</v>
      </c>
    </row>
    <row r="11" spans="1:25" x14ac:dyDescent="0.25">
      <c r="A11" s="47">
        <f t="shared" si="1"/>
        <v>-3.8789885316745432E-2</v>
      </c>
      <c r="B11" s="49" cm="1">
        <f t="array" ref="B11">[1]!datefromutc(F11)-5/24</f>
        <v>45178.895138888889</v>
      </c>
      <c r="C11">
        <v>9</v>
      </c>
      <c r="D11" t="s">
        <v>123</v>
      </c>
      <c r="E11" t="s">
        <v>260</v>
      </c>
      <c r="F11">
        <v>1694312940</v>
      </c>
      <c r="G11" s="3">
        <v>777.67340832455068</v>
      </c>
      <c r="H11">
        <f t="shared" si="2"/>
        <v>663</v>
      </c>
      <c r="I11" s="3">
        <v>615.30174494978041</v>
      </c>
      <c r="J11" s="3">
        <v>627</v>
      </c>
      <c r="K11" s="2">
        <f t="shared" si="3"/>
        <v>-3.8789885316745432E-2</v>
      </c>
      <c r="L11" s="2">
        <f t="shared" si="4"/>
        <v>-5.6546353195029653E-2</v>
      </c>
      <c r="M11" s="2">
        <f t="shared" si="5"/>
        <v>-5.209512488312773E-2</v>
      </c>
      <c r="N11" s="3" t="s">
        <v>123</v>
      </c>
      <c r="O11" t="s">
        <v>260</v>
      </c>
      <c r="P11">
        <v>1694312999.9999998</v>
      </c>
      <c r="Q11" s="1">
        <v>663</v>
      </c>
      <c r="S11">
        <f t="shared" si="6"/>
        <v>0</v>
      </c>
      <c r="T11">
        <f t="shared" si="7"/>
        <v>59.999999761581421</v>
      </c>
      <c r="V11" s="25" t="s">
        <v>123</v>
      </c>
      <c r="W11" s="15" t="s">
        <v>227</v>
      </c>
      <c r="X11" s="46">
        <v>1694312999.9999998</v>
      </c>
      <c r="Y11" s="18">
        <v>663.67061489892194</v>
      </c>
    </row>
    <row r="12" spans="1:25" x14ac:dyDescent="0.25">
      <c r="A12" s="51">
        <f t="shared" si="1"/>
        <v>8.4018661778392234E-2</v>
      </c>
      <c r="B12" s="52" cm="1">
        <f t="array" ref="B12">[1]!datefromutc(F12)-5/24</f>
        <v>45178.603472222218</v>
      </c>
      <c r="C12" s="53">
        <v>10</v>
      </c>
      <c r="D12" s="53" t="s">
        <v>78</v>
      </c>
      <c r="E12" t="s">
        <v>261</v>
      </c>
      <c r="F12">
        <v>1694287740</v>
      </c>
      <c r="G12" s="3">
        <v>213.28138587868196</v>
      </c>
      <c r="H12">
        <f t="shared" si="2"/>
        <v>351</v>
      </c>
      <c r="I12" s="3">
        <v>357.7064489609312</v>
      </c>
      <c r="J12" s="3">
        <v>356</v>
      </c>
      <c r="K12" s="2">
        <f t="shared" si="3"/>
        <v>8.4018661778392234E-2</v>
      </c>
      <c r="L12" s="2">
        <f t="shared" si="4"/>
        <v>8.7674873981876122E-2</v>
      </c>
      <c r="M12" s="2">
        <f t="shared" si="5"/>
        <v>8.6747984971743963E-2</v>
      </c>
      <c r="N12" s="3" t="s">
        <v>78</v>
      </c>
      <c r="O12" t="s">
        <v>261</v>
      </c>
      <c r="P12">
        <v>1694287800</v>
      </c>
      <c r="Q12" s="1">
        <v>351</v>
      </c>
      <c r="S12">
        <f t="shared" si="6"/>
        <v>0</v>
      </c>
      <c r="T12">
        <f t="shared" si="7"/>
        <v>60</v>
      </c>
      <c r="V12" s="25" t="s">
        <v>78</v>
      </c>
      <c r="W12" s="15" t="s">
        <v>240</v>
      </c>
      <c r="X12" s="46">
        <v>1694287800</v>
      </c>
      <c r="Y12" s="18">
        <v>351.10729359756607</v>
      </c>
    </row>
    <row r="13" spans="1:25" x14ac:dyDescent="0.25">
      <c r="A13" s="47">
        <f t="shared" si="1"/>
        <v>-3.7296210375939998E-3</v>
      </c>
      <c r="B13" s="49" cm="1">
        <f t="array" ref="B13">[1]!datefromutc(F13)-5/24</f>
        <v>45178.749305555553</v>
      </c>
      <c r="C13">
        <v>11</v>
      </c>
      <c r="D13" t="s">
        <v>103</v>
      </c>
      <c r="E13" t="s">
        <v>262</v>
      </c>
      <c r="F13">
        <v>1694300340</v>
      </c>
      <c r="G13" s="3">
        <v>440.69988818877846</v>
      </c>
      <c r="H13">
        <f t="shared" si="2"/>
        <v>433</v>
      </c>
      <c r="I13" s="3">
        <v>416.28191680322504</v>
      </c>
      <c r="J13" s="3">
        <v>400</v>
      </c>
      <c r="K13" s="2">
        <f t="shared" si="3"/>
        <v>-3.7296210375939998E-3</v>
      </c>
      <c r="L13" s="2">
        <f t="shared" si="4"/>
        <v>-1.1967029122650907E-2</v>
      </c>
      <c r="M13" s="2">
        <f t="shared" si="5"/>
        <v>-2.017862911256163E-2</v>
      </c>
      <c r="N13" s="3" t="s">
        <v>103</v>
      </c>
      <c r="O13" t="s">
        <v>262</v>
      </c>
      <c r="P13">
        <v>1694300400.0000002</v>
      </c>
      <c r="Q13" s="1">
        <v>433</v>
      </c>
      <c r="S13">
        <f t="shared" si="6"/>
        <v>0</v>
      </c>
      <c r="T13">
        <f t="shared" si="7"/>
        <v>60.000000238418579</v>
      </c>
      <c r="V13" s="25" t="s">
        <v>103</v>
      </c>
      <c r="W13" s="15" t="s">
        <v>217</v>
      </c>
      <c r="X13" s="46">
        <v>1694300400.0000002</v>
      </c>
      <c r="Y13" s="18">
        <v>433.29014184298018</v>
      </c>
    </row>
    <row r="14" spans="1:25" x14ac:dyDescent="0.25">
      <c r="A14" s="47">
        <f t="shared" si="1"/>
        <v>-2.1595538346797172E-2</v>
      </c>
      <c r="B14" s="49" cm="1">
        <f t="array" ref="B14">[1]!datefromutc(F14)-5/24</f>
        <v>45178.728472222218</v>
      </c>
      <c r="C14">
        <v>12</v>
      </c>
      <c r="D14" t="s">
        <v>97</v>
      </c>
      <c r="E14" t="s">
        <v>263</v>
      </c>
      <c r="F14">
        <v>1694298540</v>
      </c>
      <c r="G14" s="3">
        <v>395.84515742979676</v>
      </c>
      <c r="H14">
        <f t="shared" si="2"/>
        <v>355</v>
      </c>
      <c r="I14" s="3">
        <v>354.83799401848495</v>
      </c>
      <c r="J14" s="3">
        <v>347</v>
      </c>
      <c r="K14" s="2">
        <f t="shared" si="3"/>
        <v>-2.1595538346797172E-2</v>
      </c>
      <c r="L14" s="2">
        <f t="shared" si="4"/>
        <v>-2.1683786248392845E-2</v>
      </c>
      <c r="M14" s="2">
        <f t="shared" si="5"/>
        <v>-2.5978655674629758E-2</v>
      </c>
      <c r="N14" s="3" t="s">
        <v>97</v>
      </c>
      <c r="O14" t="s">
        <v>263</v>
      </c>
      <c r="P14">
        <v>1694298600</v>
      </c>
      <c r="Q14" s="1">
        <v>355</v>
      </c>
      <c r="S14">
        <f t="shared" si="6"/>
        <v>0</v>
      </c>
      <c r="T14">
        <f t="shared" si="7"/>
        <v>60</v>
      </c>
      <c r="V14" s="25" t="s">
        <v>97</v>
      </c>
      <c r="W14" s="15" t="s">
        <v>213</v>
      </c>
      <c r="X14" s="46">
        <v>1694298600</v>
      </c>
      <c r="Y14" s="18">
        <v>355.22856668726433</v>
      </c>
    </row>
    <row r="15" spans="1:25" x14ac:dyDescent="0.25">
      <c r="A15" s="54">
        <f t="shared" si="1"/>
        <v>-5.7164812545331789E-2</v>
      </c>
      <c r="B15" s="50" cm="1">
        <f t="array" ref="B15">[1]!datefromutc(F15)-5/24</f>
        <v>45178.603472222218</v>
      </c>
      <c r="C15" s="55">
        <v>13</v>
      </c>
      <c r="D15" s="55" t="s">
        <v>77</v>
      </c>
      <c r="E15" t="s">
        <v>264</v>
      </c>
      <c r="F15">
        <v>1694287740</v>
      </c>
      <c r="G15" s="3">
        <v>709.12139794276527</v>
      </c>
      <c r="H15">
        <f t="shared" si="2"/>
        <v>557</v>
      </c>
      <c r="I15" s="3">
        <v>534.34382697947672</v>
      </c>
      <c r="J15" s="3">
        <v>539</v>
      </c>
      <c r="K15" s="2">
        <f t="shared" si="3"/>
        <v>-5.7164812545331789E-2</v>
      </c>
      <c r="L15" s="2">
        <f t="shared" si="4"/>
        <v>-6.664845669254249E-2</v>
      </c>
      <c r="M15" s="2">
        <f t="shared" si="5"/>
        <v>-6.4676634274778433E-2</v>
      </c>
      <c r="N15" s="3" t="s">
        <v>77</v>
      </c>
      <c r="O15" t="s">
        <v>264</v>
      </c>
      <c r="P15">
        <v>1694287800</v>
      </c>
      <c r="Q15" s="1">
        <v>557</v>
      </c>
      <c r="S15">
        <f t="shared" si="6"/>
        <v>0</v>
      </c>
      <c r="T15">
        <f t="shared" si="7"/>
        <v>60</v>
      </c>
      <c r="V15" s="25" t="s">
        <v>77</v>
      </c>
      <c r="W15" s="15" t="s">
        <v>216</v>
      </c>
      <c r="X15" s="46">
        <v>1694287800</v>
      </c>
      <c r="Y15" s="18">
        <v>557.33711627361117</v>
      </c>
    </row>
    <row r="16" spans="1:25" x14ac:dyDescent="0.25">
      <c r="A16" s="47">
        <f t="shared" si="1"/>
        <v>-1.2825735216028478E-2</v>
      </c>
      <c r="B16" s="49" cm="1">
        <f t="array" ref="B16">[1]!datefromutc(F16)-5/24</f>
        <v>45178.749305555553</v>
      </c>
      <c r="C16">
        <v>14</v>
      </c>
      <c r="D16" t="s">
        <v>104</v>
      </c>
      <c r="E16" t="s">
        <v>265</v>
      </c>
      <c r="F16">
        <v>1694300340</v>
      </c>
      <c r="G16" s="3">
        <v>650.20274249975455</v>
      </c>
      <c r="H16">
        <f t="shared" si="2"/>
        <v>616</v>
      </c>
      <c r="I16" s="3">
        <v>626.82434673336945</v>
      </c>
      <c r="J16" s="3">
        <v>616</v>
      </c>
      <c r="K16" s="2">
        <f t="shared" si="3"/>
        <v>-1.2825735216028478E-2</v>
      </c>
      <c r="L16" s="2">
        <f t="shared" si="4"/>
        <v>-8.7083673034086262E-3</v>
      </c>
      <c r="M16" s="2">
        <f t="shared" si="5"/>
        <v>-1.2825735216028478E-2</v>
      </c>
      <c r="N16" s="3" t="s">
        <v>104</v>
      </c>
      <c r="O16" t="s">
        <v>265</v>
      </c>
      <c r="P16">
        <v>1694300400.0000002</v>
      </c>
      <c r="Q16" s="1">
        <v>616</v>
      </c>
      <c r="S16">
        <f t="shared" si="6"/>
        <v>0</v>
      </c>
      <c r="T16">
        <f t="shared" si="7"/>
        <v>60.000000238418579</v>
      </c>
      <c r="V16" s="25" t="s">
        <v>104</v>
      </c>
      <c r="W16" s="15" t="s">
        <v>226</v>
      </c>
      <c r="X16" s="46">
        <v>1694300400.0000002</v>
      </c>
      <c r="Y16" s="18">
        <v>616.90207396887354</v>
      </c>
    </row>
    <row r="17" spans="1:25" x14ac:dyDescent="0.25">
      <c r="A17" s="47">
        <f t="shared" si="1"/>
        <v>-1.6734018369620074E-2</v>
      </c>
      <c r="B17" s="49" cm="1">
        <f t="array" ref="B17">[1]!datefromutc(F17)-5/24</f>
        <v>45178.457638888889</v>
      </c>
      <c r="C17">
        <v>16</v>
      </c>
      <c r="D17" t="s">
        <v>69</v>
      </c>
      <c r="E17" t="s">
        <v>266</v>
      </c>
      <c r="F17">
        <v>1694275140</v>
      </c>
      <c r="G17" s="3">
        <v>361.3206658540584</v>
      </c>
      <c r="H17">
        <f t="shared" si="2"/>
        <v>331</v>
      </c>
      <c r="I17" s="3">
        <v>352.4059373206747</v>
      </c>
      <c r="J17" s="3">
        <v>367</v>
      </c>
      <c r="K17" s="2">
        <f t="shared" si="3"/>
        <v>-1.6734018369620074E-2</v>
      </c>
      <c r="L17" s="2">
        <f t="shared" si="4"/>
        <v>-4.84217651032115E-3</v>
      </c>
      <c r="M17" s="2">
        <f t="shared" si="5"/>
        <v>3.0518871405896819E-3</v>
      </c>
      <c r="N17" s="3" t="s">
        <v>69</v>
      </c>
      <c r="O17" t="s">
        <v>266</v>
      </c>
      <c r="P17">
        <v>1694275199.9999998</v>
      </c>
      <c r="Q17" s="1">
        <v>331</v>
      </c>
      <c r="S17">
        <f t="shared" si="6"/>
        <v>0</v>
      </c>
      <c r="T17">
        <f t="shared" si="7"/>
        <v>59.999999761581421</v>
      </c>
      <c r="V17" s="25" t="s">
        <v>69</v>
      </c>
      <c r="W17" s="15" t="s">
        <v>212</v>
      </c>
      <c r="X17" s="46">
        <v>1694275199.9999998</v>
      </c>
      <c r="Y17" s="18">
        <v>331.63167022137151</v>
      </c>
    </row>
    <row r="18" spans="1:25" x14ac:dyDescent="0.25">
      <c r="A18" s="47">
        <f t="shared" si="1"/>
        <v>-1.752167655845327E-2</v>
      </c>
      <c r="B18" s="49" cm="1">
        <f t="array" ref="B18">[1]!datefromutc(F18)-5/24</f>
        <v>45178.770138888889</v>
      </c>
      <c r="C18">
        <v>17</v>
      </c>
      <c r="D18" t="s">
        <v>111</v>
      </c>
      <c r="E18" t="s">
        <v>267</v>
      </c>
      <c r="F18">
        <v>1694302140</v>
      </c>
      <c r="G18" s="3">
        <v>487.79967992433649</v>
      </c>
      <c r="H18">
        <f t="shared" si="2"/>
        <v>450</v>
      </c>
      <c r="I18" s="3">
        <v>443.61940740360194</v>
      </c>
      <c r="J18" s="3">
        <v>441</v>
      </c>
      <c r="K18" s="2">
        <f t="shared" si="3"/>
        <v>-1.752167655845327E-2</v>
      </c>
      <c r="L18" s="2">
        <f t="shared" si="4"/>
        <v>-2.0569854398542864E-2</v>
      </c>
      <c r="M18" s="2">
        <f t="shared" si="5"/>
        <v>-2.182903016825477E-2</v>
      </c>
      <c r="N18" s="3" t="s">
        <v>111</v>
      </c>
      <c r="O18" t="s">
        <v>267</v>
      </c>
      <c r="P18">
        <v>1694302199.9999998</v>
      </c>
      <c r="Q18" s="1">
        <v>450</v>
      </c>
      <c r="S18">
        <f t="shared" si="6"/>
        <v>0</v>
      </c>
      <c r="T18">
        <f t="shared" si="7"/>
        <v>59.999999761581421</v>
      </c>
      <c r="V18" s="25" t="s">
        <v>111</v>
      </c>
      <c r="W18" s="15" t="s">
        <v>218</v>
      </c>
      <c r="X18" s="46">
        <v>1694302199.9999998</v>
      </c>
      <c r="Y18" s="18">
        <v>450.63293798836821</v>
      </c>
    </row>
    <row r="19" spans="1:25" x14ac:dyDescent="0.25">
      <c r="A19" s="47">
        <f t="shared" si="1"/>
        <v>2.4830766236050295E-5</v>
      </c>
      <c r="B19" s="49" cm="1">
        <f t="array" ref="B19">[1]!datefromutc(F19)-5/24</f>
        <v>45179.5</v>
      </c>
      <c r="C19">
        <v>18</v>
      </c>
      <c r="D19" t="s">
        <v>5</v>
      </c>
      <c r="E19" t="s">
        <v>208</v>
      </c>
      <c r="F19">
        <v>1694365200</v>
      </c>
      <c r="G19" s="3">
        <v>773.92185913360504</v>
      </c>
      <c r="H19">
        <f t="shared" si="2"/>
        <v>774</v>
      </c>
      <c r="I19" s="3">
        <v>782.86269343507684</v>
      </c>
      <c r="J19" s="3">
        <v>747</v>
      </c>
      <c r="K19" s="2">
        <f t="shared" si="3"/>
        <v>2.4830766236050295E-5</v>
      </c>
      <c r="L19" s="2">
        <f t="shared" si="4"/>
        <v>2.8269990562562741E-3</v>
      </c>
      <c r="M19" s="2">
        <f t="shared" si="5"/>
        <v>-8.6871567349660062E-3</v>
      </c>
      <c r="N19" s="3" t="s">
        <v>5</v>
      </c>
      <c r="O19" t="s">
        <v>208</v>
      </c>
      <c r="P19">
        <v>1694365200.0000002</v>
      </c>
      <c r="Q19" s="1">
        <v>774</v>
      </c>
      <c r="S19">
        <f t="shared" si="6"/>
        <v>0</v>
      </c>
      <c r="T19">
        <f t="shared" si="7"/>
        <v>0</v>
      </c>
      <c r="V19" s="25" t="s">
        <v>5</v>
      </c>
      <c r="W19" s="15" t="s">
        <v>208</v>
      </c>
      <c r="X19" s="46">
        <v>1694365200.0000002</v>
      </c>
      <c r="Y19" s="18">
        <v>774.19489336758102</v>
      </c>
    </row>
    <row r="20" spans="1:25" x14ac:dyDescent="0.25">
      <c r="A20" s="47">
        <f t="shared" si="1"/>
        <v>1.4041394826187603E-2</v>
      </c>
      <c r="B20" s="49" cm="1">
        <f t="array" ref="B20">[1]!datefromutc(F20)-5/24</f>
        <v>45179.642361111109</v>
      </c>
      <c r="C20">
        <v>19</v>
      </c>
      <c r="D20" t="s">
        <v>18</v>
      </c>
      <c r="E20" t="s">
        <v>198</v>
      </c>
      <c r="F20">
        <v>1694377500</v>
      </c>
      <c r="G20" s="3">
        <v>854.42235988746916</v>
      </c>
      <c r="H20">
        <f t="shared" si="2"/>
        <v>904</v>
      </c>
      <c r="I20" s="3">
        <v>904.63868978454661</v>
      </c>
      <c r="J20" s="3">
        <v>902</v>
      </c>
      <c r="K20" s="2">
        <f t="shared" si="3"/>
        <v>1.4041394826187603E-2</v>
      </c>
      <c r="L20" s="2">
        <f t="shared" si="4"/>
        <v>1.4217515534651781E-2</v>
      </c>
      <c r="M20" s="2">
        <f t="shared" si="5"/>
        <v>1.3489123444448858E-2</v>
      </c>
      <c r="N20" s="3" t="s">
        <v>18</v>
      </c>
      <c r="O20" t="s">
        <v>198</v>
      </c>
      <c r="P20">
        <v>1694377500</v>
      </c>
      <c r="Q20" s="1">
        <v>904</v>
      </c>
      <c r="S20">
        <f t="shared" si="6"/>
        <v>0</v>
      </c>
      <c r="T20">
        <f t="shared" si="7"/>
        <v>0</v>
      </c>
      <c r="V20" s="25" t="s">
        <v>18</v>
      </c>
      <c r="W20" s="15" t="s">
        <v>198</v>
      </c>
      <c r="X20" s="46">
        <v>1694377500</v>
      </c>
      <c r="Y20" s="18">
        <v>904.27940734046183</v>
      </c>
    </row>
    <row r="21" spans="1:25" x14ac:dyDescent="0.25">
      <c r="A21" s="47">
        <f t="shared" si="1"/>
        <v>-1.548055208830712E-2</v>
      </c>
      <c r="B21" s="49" cm="1">
        <f t="array" ref="B21">[1]!datefromutc(F21)-5/24</f>
        <v>45179.5</v>
      </c>
      <c r="C21">
        <v>20</v>
      </c>
      <c r="D21" t="s">
        <v>9</v>
      </c>
      <c r="E21" t="s">
        <v>199</v>
      </c>
      <c r="F21">
        <v>1694365200</v>
      </c>
      <c r="G21" s="3">
        <v>792.39112405244703</v>
      </c>
      <c r="H21">
        <f t="shared" si="2"/>
        <v>744</v>
      </c>
      <c r="I21" s="3">
        <v>747.75335253838216</v>
      </c>
      <c r="J21" s="3">
        <v>750</v>
      </c>
      <c r="K21" s="2">
        <f t="shared" si="3"/>
        <v>-1.548055208830712E-2</v>
      </c>
      <c r="L21" s="2">
        <f t="shared" si="4"/>
        <v>-1.424917027935424E-2</v>
      </c>
      <c r="M21" s="2">
        <f t="shared" si="5"/>
        <v>-1.3514628104034476E-2</v>
      </c>
      <c r="N21" s="3" t="s">
        <v>9</v>
      </c>
      <c r="O21" t="s">
        <v>199</v>
      </c>
      <c r="P21">
        <v>1694365200.0000002</v>
      </c>
      <c r="Q21" s="1">
        <v>744</v>
      </c>
      <c r="S21">
        <f t="shared" si="6"/>
        <v>0</v>
      </c>
      <c r="T21">
        <f t="shared" si="7"/>
        <v>0</v>
      </c>
      <c r="V21" s="25" t="s">
        <v>9</v>
      </c>
      <c r="W21" s="15" t="s">
        <v>199</v>
      </c>
      <c r="X21" s="46">
        <v>1694365200.0000002</v>
      </c>
      <c r="Y21" s="18">
        <v>744.41508991648607</v>
      </c>
    </row>
    <row r="22" spans="1:25" x14ac:dyDescent="0.25">
      <c r="A22" s="47">
        <f t="shared" si="1"/>
        <v>-2.6117015020283962E-2</v>
      </c>
      <c r="B22" s="49" cm="1">
        <f t="array" ref="B22">[1]!datefromutc(F22)-5/24</f>
        <v>45179.642361111109</v>
      </c>
      <c r="C22">
        <v>21</v>
      </c>
      <c r="D22" t="s">
        <v>16</v>
      </c>
      <c r="E22" t="s">
        <v>201</v>
      </c>
      <c r="F22">
        <v>1694377500</v>
      </c>
      <c r="G22" s="3">
        <v>620.82487221358519</v>
      </c>
      <c r="H22">
        <f t="shared" si="2"/>
        <v>555</v>
      </c>
      <c r="I22" s="3">
        <v>549.54839726664704</v>
      </c>
      <c r="J22" s="3">
        <v>538</v>
      </c>
      <c r="K22" s="2">
        <f t="shared" si="3"/>
        <v>-2.6117015020283962E-2</v>
      </c>
      <c r="L22" s="2">
        <f t="shared" si="4"/>
        <v>-2.8379515406848022E-2</v>
      </c>
      <c r="M22" s="2">
        <f t="shared" si="5"/>
        <v>-3.3225256817582038E-2</v>
      </c>
      <c r="N22" s="3" t="s">
        <v>16</v>
      </c>
      <c r="O22" t="s">
        <v>201</v>
      </c>
      <c r="P22">
        <v>1694377500</v>
      </c>
      <c r="Q22" s="1">
        <v>555</v>
      </c>
      <c r="S22">
        <f t="shared" si="6"/>
        <v>0</v>
      </c>
      <c r="T22">
        <f t="shared" si="7"/>
        <v>0</v>
      </c>
      <c r="V22" s="25" t="s">
        <v>16</v>
      </c>
      <c r="W22" s="15" t="s">
        <v>201</v>
      </c>
      <c r="X22" s="46">
        <v>1694377500</v>
      </c>
      <c r="Y22" s="18">
        <v>555.56390110454038</v>
      </c>
    </row>
    <row r="23" spans="1:25" x14ac:dyDescent="0.25">
      <c r="A23" s="47">
        <f t="shared" si="1"/>
        <v>1.4932939667833267E-4</v>
      </c>
      <c r="B23" s="49" cm="1">
        <f t="array" ref="B23">[1]!datefromutc(F23)-5/24</f>
        <v>45179.642361111109</v>
      </c>
      <c r="C23">
        <v>22</v>
      </c>
      <c r="D23" t="s">
        <v>19</v>
      </c>
      <c r="E23" t="s">
        <v>203</v>
      </c>
      <c r="F23">
        <v>1694377500</v>
      </c>
      <c r="G23" s="3">
        <v>644.59601015818873</v>
      </c>
      <c r="H23">
        <f t="shared" si="2"/>
        <v>645</v>
      </c>
      <c r="I23" s="3">
        <v>642.26242192509892</v>
      </c>
      <c r="J23" s="3">
        <v>639</v>
      </c>
      <c r="K23" s="2">
        <f t="shared" si="3"/>
        <v>1.4932939667833267E-4</v>
      </c>
      <c r="L23" s="2">
        <f t="shared" si="4"/>
        <v>-8.6401730012852784E-4</v>
      </c>
      <c r="M23" s="2">
        <f t="shared" si="5"/>
        <v>-2.0760619476620779E-3</v>
      </c>
      <c r="N23" s="3" t="s">
        <v>19</v>
      </c>
      <c r="O23" t="s">
        <v>203</v>
      </c>
      <c r="P23">
        <v>1694377500</v>
      </c>
      <c r="Q23" s="1">
        <v>645</v>
      </c>
      <c r="S23">
        <f t="shared" si="6"/>
        <v>0</v>
      </c>
      <c r="T23">
        <f t="shared" si="7"/>
        <v>0</v>
      </c>
      <c r="V23" s="25" t="s">
        <v>19</v>
      </c>
      <c r="W23" s="15" t="s">
        <v>203</v>
      </c>
      <c r="X23" s="46">
        <v>1694377500</v>
      </c>
      <c r="Y23" s="18">
        <v>645.22283262645328</v>
      </c>
    </row>
    <row r="24" spans="1:25" x14ac:dyDescent="0.25">
      <c r="A24" s="47">
        <f t="shared" si="1"/>
        <v>2.6340747117514773E-4</v>
      </c>
      <c r="B24" s="49" cm="1">
        <f t="array" ref="B24">[1]!datefromutc(F24)-5/24</f>
        <v>45179.5</v>
      </c>
      <c r="C24">
        <v>23</v>
      </c>
      <c r="D24" t="s">
        <v>12</v>
      </c>
      <c r="E24" t="s">
        <v>195</v>
      </c>
      <c r="F24">
        <v>1694365200</v>
      </c>
      <c r="G24" s="3">
        <v>329.53422170125179</v>
      </c>
      <c r="H24">
        <f t="shared" si="2"/>
        <v>330</v>
      </c>
      <c r="I24" s="3">
        <v>329.9685272197346</v>
      </c>
      <c r="J24" s="3">
        <v>332</v>
      </c>
      <c r="K24" s="2">
        <f t="shared" si="3"/>
        <v>2.6340747117514773E-4</v>
      </c>
      <c r="L24" s="2">
        <f t="shared" si="4"/>
        <v>2.4561476098972079E-4</v>
      </c>
      <c r="M24" s="2">
        <f t="shared" si="5"/>
        <v>1.3923559685447007E-3</v>
      </c>
      <c r="N24" s="3" t="s">
        <v>12</v>
      </c>
      <c r="O24" t="s">
        <v>195</v>
      </c>
      <c r="P24">
        <v>1694365200.0000002</v>
      </c>
      <c r="Q24" s="1">
        <v>330</v>
      </c>
      <c r="S24">
        <f t="shared" si="6"/>
        <v>0</v>
      </c>
      <c r="T24">
        <f t="shared" si="7"/>
        <v>0</v>
      </c>
      <c r="V24" s="42" t="s">
        <v>12</v>
      </c>
      <c r="W24" s="15" t="s">
        <v>195</v>
      </c>
      <c r="X24" s="46">
        <v>1694365200.0000002</v>
      </c>
      <c r="Y24" s="43">
        <v>330.40313670373564</v>
      </c>
    </row>
    <row r="25" spans="1:25" x14ac:dyDescent="0.25">
      <c r="A25" s="47">
        <f t="shared" si="1"/>
        <v>3.5399999789262893E-3</v>
      </c>
      <c r="B25" s="49" cm="1">
        <f t="array" ref="B25">[1]!datefromutc(F25)-5/24</f>
        <v>45179.805555555555</v>
      </c>
      <c r="C25">
        <v>24</v>
      </c>
      <c r="D25" t="s">
        <v>20</v>
      </c>
      <c r="E25" t="s">
        <v>200</v>
      </c>
      <c r="F25">
        <v>1694391600</v>
      </c>
      <c r="G25" s="3">
        <v>589.9998693928743</v>
      </c>
      <c r="H25">
        <f t="shared" si="2"/>
        <v>599</v>
      </c>
      <c r="I25" s="3">
        <v>604.80939977570847</v>
      </c>
      <c r="J25" s="3">
        <v>603</v>
      </c>
      <c r="K25" s="2">
        <f t="shared" si="3"/>
        <v>3.5399999789262893E-3</v>
      </c>
      <c r="L25" s="2">
        <f t="shared" si="4"/>
        <v>5.8039109307879144E-3</v>
      </c>
      <c r="M25" s="2">
        <f t="shared" si="5"/>
        <v>5.1005511187723895E-3</v>
      </c>
      <c r="N25" s="3" t="s">
        <v>20</v>
      </c>
      <c r="O25" t="s">
        <v>200</v>
      </c>
      <c r="P25">
        <v>1694391600.0000002</v>
      </c>
      <c r="Q25" s="1">
        <v>599</v>
      </c>
      <c r="S25">
        <f t="shared" si="6"/>
        <v>0</v>
      </c>
      <c r="T25">
        <f t="shared" si="7"/>
        <v>0</v>
      </c>
      <c r="V25" s="25" t="s">
        <v>20</v>
      </c>
      <c r="W25" s="15" t="s">
        <v>200</v>
      </c>
      <c r="X25" s="46">
        <v>1694391600.0000002</v>
      </c>
      <c r="Y25" s="18">
        <v>599.55979020274253</v>
      </c>
    </row>
    <row r="26" spans="1:25" x14ac:dyDescent="0.25">
      <c r="A26" s="47">
        <f t="shared" si="1"/>
        <v>4.7752196714277995E-3</v>
      </c>
      <c r="B26" s="49" cm="1">
        <f t="array" ref="B26">[1]!datefromutc(F26)-5/24</f>
        <v>45179.642361111109</v>
      </c>
      <c r="C26">
        <v>25</v>
      </c>
      <c r="D26" t="s">
        <v>14</v>
      </c>
      <c r="E26" t="s">
        <v>206</v>
      </c>
      <c r="F26">
        <v>1694377500</v>
      </c>
      <c r="G26" s="3">
        <v>525.80136162785561</v>
      </c>
      <c r="H26">
        <f t="shared" si="2"/>
        <v>537</v>
      </c>
      <c r="I26" s="3">
        <v>535.21903697939183</v>
      </c>
      <c r="J26" s="3">
        <v>537</v>
      </c>
      <c r="K26" s="2">
        <f t="shared" si="3"/>
        <v>4.7752196714277995E-3</v>
      </c>
      <c r="L26" s="2">
        <f t="shared" si="4"/>
        <v>4.0204565230427258E-3</v>
      </c>
      <c r="M26" s="2">
        <f t="shared" si="5"/>
        <v>4.7752196714277995E-3</v>
      </c>
      <c r="N26" s="3" t="s">
        <v>14</v>
      </c>
      <c r="O26" t="s">
        <v>206</v>
      </c>
      <c r="P26">
        <v>1694377500</v>
      </c>
      <c r="Q26" s="1">
        <v>537</v>
      </c>
      <c r="S26">
        <f t="shared" si="6"/>
        <v>0</v>
      </c>
      <c r="T26">
        <f t="shared" si="7"/>
        <v>0</v>
      </c>
      <c r="V26" s="25" t="s">
        <v>14</v>
      </c>
      <c r="W26" s="15" t="s">
        <v>206</v>
      </c>
      <c r="X26" s="46">
        <v>1694377500</v>
      </c>
      <c r="Y26" s="18">
        <v>537.78249240594528</v>
      </c>
    </row>
    <row r="27" spans="1:25" x14ac:dyDescent="0.25">
      <c r="A27" s="47">
        <f t="shared" si="1"/>
        <v>-7.5469144307910296E-3</v>
      </c>
      <c r="B27" s="49" cm="1">
        <f t="array" ref="B27">[1]!datefromutc(F27)-5/24</f>
        <v>45179.5</v>
      </c>
      <c r="C27">
        <v>26</v>
      </c>
      <c r="D27" t="s">
        <v>7</v>
      </c>
      <c r="E27" t="s">
        <v>196</v>
      </c>
      <c r="F27">
        <v>1694365200</v>
      </c>
      <c r="G27" s="3">
        <v>576.53706897547056</v>
      </c>
      <c r="H27">
        <f t="shared" si="2"/>
        <v>558</v>
      </c>
      <c r="I27" s="3">
        <v>565.13389947279506</v>
      </c>
      <c r="J27" s="3">
        <v>575</v>
      </c>
      <c r="K27" s="2">
        <f t="shared" si="3"/>
        <v>-7.5469144307910296E-3</v>
      </c>
      <c r="L27" s="2">
        <f t="shared" si="4"/>
        <v>-4.6213610025984675E-3</v>
      </c>
      <c r="M27" s="2">
        <f t="shared" si="5"/>
        <v>-6.1902560303050969E-4</v>
      </c>
      <c r="N27" s="3" t="s">
        <v>7</v>
      </c>
      <c r="O27" t="s">
        <v>196</v>
      </c>
      <c r="P27">
        <v>1694365200.0000002</v>
      </c>
      <c r="Q27" s="1">
        <v>558</v>
      </c>
      <c r="S27">
        <f t="shared" si="6"/>
        <v>0</v>
      </c>
      <c r="T27">
        <f t="shared" si="7"/>
        <v>0</v>
      </c>
      <c r="V27" s="25" t="s">
        <v>7</v>
      </c>
      <c r="W27" s="15" t="s">
        <v>196</v>
      </c>
      <c r="X27" s="46">
        <v>1694365200.0000002</v>
      </c>
      <c r="Y27" s="18">
        <v>558.64970609392969</v>
      </c>
    </row>
    <row r="28" spans="1:25" x14ac:dyDescent="0.25">
      <c r="A28" s="47">
        <f t="shared" si="1"/>
        <v>-1.7887731889788538E-3</v>
      </c>
      <c r="B28" s="49" cm="1">
        <f t="array" ref="B28">[1]!datefromutc(F28)-5/24</f>
        <v>45179.5</v>
      </c>
      <c r="C28">
        <v>27</v>
      </c>
      <c r="D28" t="s">
        <v>13</v>
      </c>
      <c r="E28" t="s">
        <v>202</v>
      </c>
      <c r="F28">
        <v>1694365200</v>
      </c>
      <c r="G28" s="3">
        <v>462.81769098729694</v>
      </c>
      <c r="H28">
        <f t="shared" si="2"/>
        <v>459</v>
      </c>
      <c r="I28" s="3">
        <v>458.31059996378264</v>
      </c>
      <c r="J28" s="3">
        <v>461</v>
      </c>
      <c r="K28" s="2">
        <f t="shared" si="3"/>
        <v>-1.7887731889788538E-3</v>
      </c>
      <c r="L28" s="2">
        <f t="shared" si="4"/>
        <v>-2.1127888317072907E-3</v>
      </c>
      <c r="M28" s="2">
        <f t="shared" si="5"/>
        <v>-8.5051041066075417E-4</v>
      </c>
      <c r="N28" s="3" t="s">
        <v>13</v>
      </c>
      <c r="O28" t="s">
        <v>202</v>
      </c>
      <c r="P28">
        <v>1694365200.0000002</v>
      </c>
      <c r="Q28" s="1">
        <v>459</v>
      </c>
      <c r="S28">
        <f t="shared" si="6"/>
        <v>0</v>
      </c>
      <c r="T28">
        <f t="shared" si="7"/>
        <v>0</v>
      </c>
      <c r="V28" s="25" t="s">
        <v>13</v>
      </c>
      <c r="W28" s="15" t="s">
        <v>202</v>
      </c>
      <c r="X28" s="46">
        <v>1694365200.0000002</v>
      </c>
      <c r="Y28" s="18">
        <v>459.3493758466247</v>
      </c>
    </row>
    <row r="29" spans="1:25" x14ac:dyDescent="0.25">
      <c r="A29" s="47">
        <f t="shared" si="1"/>
        <v>-6.5478898294899501E-3</v>
      </c>
      <c r="B29" s="49" cm="1">
        <f t="array" ref="B29">[1]!datefromutc(F29)-5/24</f>
        <v>45179.5</v>
      </c>
      <c r="C29">
        <v>28</v>
      </c>
      <c r="D29" t="s">
        <v>8</v>
      </c>
      <c r="E29" t="s">
        <v>197</v>
      </c>
      <c r="F29">
        <v>1694365200</v>
      </c>
      <c r="G29" s="3">
        <v>229.82436039421071</v>
      </c>
      <c r="H29">
        <f t="shared" si="2"/>
        <v>220</v>
      </c>
      <c r="I29" s="3">
        <v>218.27900801502565</v>
      </c>
      <c r="J29" s="3">
        <v>217</v>
      </c>
      <c r="K29" s="2">
        <f t="shared" si="3"/>
        <v>-6.5478898294899501E-3</v>
      </c>
      <c r="L29" s="2">
        <f t="shared" si="4"/>
        <v>-7.705793034528452E-3</v>
      </c>
      <c r="M29" s="2">
        <f t="shared" si="5"/>
        <v>-8.5684456170351808E-3</v>
      </c>
      <c r="N29" s="3" t="s">
        <v>8</v>
      </c>
      <c r="O29" t="s">
        <v>197</v>
      </c>
      <c r="P29">
        <v>1694365200.0000002</v>
      </c>
      <c r="Q29" s="1">
        <v>220</v>
      </c>
      <c r="S29">
        <f t="shared" si="6"/>
        <v>0</v>
      </c>
      <c r="T29">
        <f t="shared" si="7"/>
        <v>0</v>
      </c>
      <c r="V29" s="25" t="s">
        <v>8</v>
      </c>
      <c r="W29" s="15" t="s">
        <v>197</v>
      </c>
      <c r="X29" s="46">
        <v>1694365200.0000002</v>
      </c>
      <c r="Y29" s="18">
        <v>220.31568009691171</v>
      </c>
    </row>
    <row r="30" spans="1:25" x14ac:dyDescent="0.25">
      <c r="A30" s="47">
        <f t="shared" si="1"/>
        <v>-1.8656363989797198E-2</v>
      </c>
      <c r="B30" s="49" cm="1">
        <f t="array" ref="B30">[1]!datefromutc(F30)-5/24</f>
        <v>45179.5</v>
      </c>
      <c r="C30">
        <v>29</v>
      </c>
      <c r="D30" t="s">
        <v>11</v>
      </c>
      <c r="E30" t="s">
        <v>207</v>
      </c>
      <c r="F30">
        <v>1694365200</v>
      </c>
      <c r="G30" s="3">
        <v>665.17166874348584</v>
      </c>
      <c r="H30">
        <f t="shared" si="2"/>
        <v>615</v>
      </c>
      <c r="I30" s="3">
        <v>595.46484617528802</v>
      </c>
      <c r="J30" s="3">
        <v>604</v>
      </c>
      <c r="K30" s="2">
        <f t="shared" si="3"/>
        <v>-1.8656363989797198E-2</v>
      </c>
      <c r="L30" s="2">
        <f t="shared" si="4"/>
        <v>-2.6237897678047961E-2</v>
      </c>
      <c r="M30" s="2">
        <f t="shared" si="5"/>
        <v>-2.2902714058896767E-2</v>
      </c>
      <c r="N30" s="3" t="s">
        <v>11</v>
      </c>
      <c r="O30" t="s">
        <v>207</v>
      </c>
      <c r="P30">
        <v>1694365200.0000002</v>
      </c>
      <c r="Q30" s="1">
        <v>615</v>
      </c>
      <c r="S30">
        <f t="shared" si="6"/>
        <v>0</v>
      </c>
      <c r="T30">
        <f t="shared" si="7"/>
        <v>0</v>
      </c>
      <c r="V30" s="25" t="s">
        <v>11</v>
      </c>
      <c r="W30" s="15" t="s">
        <v>207</v>
      </c>
      <c r="X30" s="46">
        <v>1694365200.0000002</v>
      </c>
      <c r="Y30" s="18">
        <v>615.66590904740258</v>
      </c>
    </row>
    <row r="31" spans="1:25" x14ac:dyDescent="0.25">
      <c r="A31" s="47">
        <f t="shared" si="1"/>
        <v>-2.8660724938465276E-2</v>
      </c>
      <c r="B31" s="49" cm="1">
        <f t="array" ref="B31">[1]!datefromutc(F31)-5/24</f>
        <v>45179.642361111109</v>
      </c>
      <c r="C31">
        <v>30</v>
      </c>
      <c r="D31" t="s">
        <v>17</v>
      </c>
      <c r="E31" t="s">
        <v>204</v>
      </c>
      <c r="F31">
        <v>1694377500</v>
      </c>
      <c r="G31" s="3">
        <v>490.02575705677873</v>
      </c>
      <c r="H31">
        <f t="shared" si="2"/>
        <v>429</v>
      </c>
      <c r="I31" s="3">
        <v>431.59240379549834</v>
      </c>
      <c r="J31" s="3">
        <v>435</v>
      </c>
      <c r="K31" s="2">
        <f t="shared" si="3"/>
        <v>-2.8660724938465276E-2</v>
      </c>
      <c r="L31" s="2">
        <f t="shared" si="4"/>
        <v>-2.7393507809822637E-2</v>
      </c>
      <c r="M31" s="2">
        <f t="shared" si="5"/>
        <v>-2.5734773455617366E-2</v>
      </c>
      <c r="N31" s="3" t="s">
        <v>17</v>
      </c>
      <c r="O31" t="s">
        <v>204</v>
      </c>
      <c r="P31">
        <v>1694377500</v>
      </c>
      <c r="Q31" s="1">
        <v>429</v>
      </c>
      <c r="S31">
        <f t="shared" si="6"/>
        <v>0</v>
      </c>
      <c r="T31">
        <f t="shared" si="7"/>
        <v>0</v>
      </c>
      <c r="V31" s="25" t="s">
        <v>17</v>
      </c>
      <c r="W31" s="15" t="s">
        <v>204</v>
      </c>
      <c r="X31" s="46">
        <v>1694377500</v>
      </c>
      <c r="Y31" s="18">
        <v>429.81240684199685</v>
      </c>
    </row>
    <row r="32" spans="1:25" x14ac:dyDescent="0.25">
      <c r="A32" s="47">
        <f t="shared" si="1"/>
        <v>-3.1838178731944389E-3</v>
      </c>
      <c r="B32" s="49" cm="1">
        <f t="array" ref="B32">[1]!datefromutc(F32)-5/24</f>
        <v>45179.5</v>
      </c>
      <c r="C32">
        <v>31</v>
      </c>
      <c r="D32" t="s">
        <v>10</v>
      </c>
      <c r="E32" t="s">
        <v>205</v>
      </c>
      <c r="F32">
        <v>1694365200</v>
      </c>
      <c r="G32" s="3">
        <v>438.55871601883513</v>
      </c>
      <c r="H32">
        <f t="shared" si="2"/>
        <v>432</v>
      </c>
      <c r="I32" s="3">
        <v>409.26418298191726</v>
      </c>
      <c r="J32" s="3">
        <v>407</v>
      </c>
      <c r="K32" s="2">
        <f t="shared" si="3"/>
        <v>-3.1838178731944389E-3</v>
      </c>
      <c r="L32" s="2">
        <f t="shared" si="4"/>
        <v>-1.4449957595701224E-2</v>
      </c>
      <c r="M32" s="2">
        <f t="shared" si="5"/>
        <v>-1.5591849542461844E-2</v>
      </c>
      <c r="N32" s="3" t="s">
        <v>10</v>
      </c>
      <c r="O32" t="s">
        <v>205</v>
      </c>
      <c r="P32">
        <v>1694365200.0000002</v>
      </c>
      <c r="Q32" s="1">
        <v>432</v>
      </c>
      <c r="S32">
        <f t="shared" si="6"/>
        <v>0</v>
      </c>
      <c r="T32">
        <f t="shared" si="7"/>
        <v>0</v>
      </c>
      <c r="V32" s="25" t="s">
        <v>10</v>
      </c>
      <c r="W32" s="15" t="s">
        <v>205</v>
      </c>
      <c r="X32" s="46">
        <v>1694365200.0000002</v>
      </c>
      <c r="Y32" s="18">
        <v>432.19976448213401</v>
      </c>
    </row>
    <row r="33" spans="5:25" x14ac:dyDescent="0.25">
      <c r="K33" s="48" t="e">
        <f t="shared" ref="K3:K33" si="8">1/G33-1/J33</f>
        <v>#DIV/0!</v>
      </c>
      <c r="L33" s="48"/>
      <c r="M33" s="48"/>
      <c r="N33" t="s">
        <v>278</v>
      </c>
      <c r="O33" t="s">
        <v>282</v>
      </c>
      <c r="P33">
        <v>1694477699.9999998</v>
      </c>
      <c r="Q33" s="1">
        <v>723</v>
      </c>
      <c r="S33">
        <f t="shared" si="6"/>
        <v>1</v>
      </c>
      <c r="T33">
        <f t="shared" si="7"/>
        <v>1694477699.9999998</v>
      </c>
      <c r="V33" s="25" t="s">
        <v>278</v>
      </c>
      <c r="W33" s="15" t="s">
        <v>282</v>
      </c>
      <c r="X33" s="46">
        <v>1694477699.9999998</v>
      </c>
      <c r="Y33" s="18">
        <v>723.25760334903316</v>
      </c>
    </row>
    <row r="35" spans="5:25" x14ac:dyDescent="0.25">
      <c r="E35">
        <v>1.1499999999999999</v>
      </c>
    </row>
    <row r="36" spans="5:25" x14ac:dyDescent="0.25">
      <c r="E36">
        <v>1.909</v>
      </c>
      <c r="F36">
        <f>1/E36</f>
        <v>0.52383446830801461</v>
      </c>
    </row>
    <row r="37" spans="5:25" x14ac:dyDescent="0.25">
      <c r="E37">
        <f>1/F37</f>
        <v>1.8055936515743378</v>
      </c>
      <c r="F37">
        <f>F36+0.03</f>
        <v>0.55383446830801464</v>
      </c>
    </row>
    <row r="38" spans="5:25" x14ac:dyDescent="0.25">
      <c r="E38">
        <v>1.65</v>
      </c>
      <c r="F38">
        <f>1/E38</f>
        <v>0.60606060606060608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Raw</vt:lpstr>
      <vt:lpstr>process0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2023-09-04T12:31:01Z</dcterms:created>
  <dcterms:modified xsi:type="dcterms:W3CDTF">2023-09-09T23:56:33Z</dcterms:modified>
</cp:coreProperties>
</file>