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8CF10710-7D1D-4A4D-B92E-A5A251567167}" xr6:coauthVersionLast="47" xr6:coauthVersionMax="47" xr10:uidLastSave="{00000000-0000-0000-0000-000000000000}"/>
  <bookViews>
    <workbookView xWindow="28680" yWindow="-225" windowWidth="29040" windowHeight="15720" activeTab="2" xr2:uid="{0748265C-7A48-431E-9AAA-0F6F4807C886}"/>
  </bookViews>
  <sheets>
    <sheet name="pivottable" sheetId="9" r:id="rId1"/>
    <sheet name="Raw" sheetId="1" r:id="rId2"/>
    <sheet name="process0" sheetId="5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/>
  <c r="L2" i="5"/>
  <c r="L1" i="5"/>
  <c r="H2" i="9"/>
  <c r="G2" i="9"/>
  <c r="F2" i="9"/>
  <c r="L49" i="9"/>
  <c r="L12" i="9"/>
  <c r="L16" i="9"/>
  <c r="L68" i="9"/>
  <c r="L50" i="9"/>
  <c r="L19" i="9"/>
  <c r="L34" i="9"/>
  <c r="L78" i="9"/>
  <c r="L71" i="9"/>
  <c r="L43" i="9"/>
  <c r="L61" i="9"/>
  <c r="L62" i="9"/>
  <c r="L76" i="9"/>
  <c r="L38" i="9"/>
  <c r="L22" i="9"/>
  <c r="L53" i="9"/>
  <c r="L56" i="9"/>
  <c r="L13" i="9"/>
  <c r="L73" i="9"/>
  <c r="L27" i="9"/>
  <c r="L40" i="9"/>
  <c r="L52" i="9"/>
  <c r="L28" i="9"/>
  <c r="L54" i="9"/>
  <c r="L8" i="9"/>
  <c r="L37" i="9"/>
  <c r="L42" i="9"/>
  <c r="L69" i="9"/>
  <c r="L7" i="9"/>
  <c r="L41" i="9"/>
  <c r="L29" i="9"/>
  <c r="L21" i="9"/>
  <c r="L59" i="9"/>
  <c r="L51" i="9"/>
  <c r="L44" i="9"/>
  <c r="L47" i="9"/>
  <c r="L9" i="9"/>
  <c r="L20" i="9"/>
  <c r="L4" i="9"/>
  <c r="L26" i="9"/>
  <c r="L32" i="9"/>
  <c r="L39" i="9"/>
  <c r="L23" i="9"/>
  <c r="L17" i="9"/>
  <c r="L5" i="9"/>
  <c r="L18" i="9"/>
  <c r="L10" i="9"/>
  <c r="L6" i="9"/>
  <c r="L55" i="9"/>
  <c r="L31" i="9"/>
  <c r="L25" i="9"/>
  <c r="L77" i="9"/>
  <c r="L70" i="9"/>
  <c r="L11" i="9"/>
  <c r="L24" i="9"/>
  <c r="L15" i="9"/>
  <c r="L14" i="9"/>
  <c r="L57" i="9"/>
  <c r="L60" i="9"/>
  <c r="L48" i="9"/>
  <c r="L36" i="9"/>
  <c r="L30" i="9"/>
  <c r="L58" i="9"/>
  <c r="L74" i="9"/>
  <c r="L72" i="9"/>
  <c r="L46" i="9"/>
  <c r="L75" i="9"/>
  <c r="L33" i="9"/>
  <c r="L35" i="9"/>
  <c r="L45" i="9"/>
  <c r="T79" i="1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M5" i="5"/>
  <c r="M6" i="5"/>
  <c r="M7" i="5"/>
  <c r="M8" i="5"/>
  <c r="N8" i="5"/>
  <c r="M9" i="5"/>
  <c r="M10" i="5"/>
  <c r="M11" i="5"/>
  <c r="M12" i="5"/>
  <c r="N12" i="5"/>
  <c r="M13" i="5"/>
  <c r="M14" i="5"/>
  <c r="M15" i="5"/>
  <c r="M16" i="5"/>
  <c r="N16" i="5"/>
  <c r="M17" i="5"/>
  <c r="M18" i="5"/>
  <c r="M19" i="5"/>
  <c r="M20" i="5"/>
  <c r="Q20" i="5" s="1"/>
  <c r="N20" i="5"/>
  <c r="M21" i="5"/>
  <c r="M22" i="5"/>
  <c r="M23" i="5"/>
  <c r="M24" i="5"/>
  <c r="N24" i="5"/>
  <c r="M25" i="5"/>
  <c r="M26" i="5"/>
  <c r="M27" i="5"/>
  <c r="M28" i="5"/>
  <c r="N28" i="5"/>
  <c r="M29" i="5"/>
  <c r="M30" i="5"/>
  <c r="M31" i="5"/>
  <c r="M32" i="5"/>
  <c r="Q32" i="5" s="1"/>
  <c r="N32" i="5"/>
  <c r="M33" i="5"/>
  <c r="M34" i="5"/>
  <c r="M35" i="5"/>
  <c r="M36" i="5"/>
  <c r="N36" i="5"/>
  <c r="M37" i="5"/>
  <c r="M38" i="5"/>
  <c r="M39" i="5"/>
  <c r="M40" i="5"/>
  <c r="N40" i="5"/>
  <c r="M41" i="5"/>
  <c r="M42" i="5"/>
  <c r="M43" i="5"/>
  <c r="M44" i="5"/>
  <c r="Q44" i="5" s="1"/>
  <c r="N44" i="5"/>
  <c r="M45" i="5"/>
  <c r="M46" i="5"/>
  <c r="M47" i="5"/>
  <c r="M48" i="5"/>
  <c r="N48" i="5"/>
  <c r="M49" i="5"/>
  <c r="M50" i="5"/>
  <c r="M51" i="5"/>
  <c r="M52" i="5"/>
  <c r="Q52" i="5" s="1"/>
  <c r="N52" i="5"/>
  <c r="M53" i="5"/>
  <c r="M54" i="5"/>
  <c r="M55" i="5"/>
  <c r="M56" i="5"/>
  <c r="Q56" i="5" s="1"/>
  <c r="N56" i="5"/>
  <c r="M57" i="5"/>
  <c r="M58" i="5"/>
  <c r="M59" i="5"/>
  <c r="M60" i="5"/>
  <c r="N60" i="5"/>
  <c r="M61" i="5"/>
  <c r="M62" i="5"/>
  <c r="M63" i="5"/>
  <c r="M64" i="5"/>
  <c r="M65" i="5"/>
  <c r="M66" i="5"/>
  <c r="M67" i="5"/>
  <c r="M68" i="5"/>
  <c r="N68" i="5"/>
  <c r="M69" i="5"/>
  <c r="M70" i="5"/>
  <c r="M71" i="5"/>
  <c r="M72" i="5"/>
  <c r="Q72" i="5" s="1"/>
  <c r="N72" i="5"/>
  <c r="M73" i="5"/>
  <c r="K14" i="5"/>
  <c r="L14" i="5" s="1"/>
  <c r="S14" i="5" s="1"/>
  <c r="K15" i="5"/>
  <c r="L15" i="5" s="1"/>
  <c r="S15" i="5" s="1"/>
  <c r="K27" i="5"/>
  <c r="L27" i="5" s="1"/>
  <c r="S27" i="5" s="1"/>
  <c r="K39" i="5"/>
  <c r="L39" i="5" s="1"/>
  <c r="S39" i="5" s="1"/>
  <c r="K51" i="5"/>
  <c r="L51" i="5" s="1"/>
  <c r="S51" i="5" s="1"/>
  <c r="K63" i="5"/>
  <c r="L63" i="5" s="1"/>
  <c r="S63" i="5" s="1"/>
  <c r="I5" i="5" a="1"/>
  <c r="I5" i="5" s="1"/>
  <c r="K5" i="5" s="1"/>
  <c r="L5" i="5" s="1"/>
  <c r="J5" i="5" a="1"/>
  <c r="J5" i="5" s="1"/>
  <c r="I6" i="5" a="1"/>
  <c r="I6" i="5" s="1"/>
  <c r="K6" i="5" s="1"/>
  <c r="L6" i="5" s="1"/>
  <c r="J6" i="5" a="1"/>
  <c r="J6" i="5" s="1"/>
  <c r="I7" i="5" a="1"/>
  <c r="I7" i="5" s="1"/>
  <c r="J7" i="5" a="1"/>
  <c r="J7" i="5" s="1"/>
  <c r="I8" i="5" a="1"/>
  <c r="I8" i="5" s="1"/>
  <c r="O8" i="5" s="1"/>
  <c r="J8" i="5" a="1"/>
  <c r="J8" i="5" s="1"/>
  <c r="I9" i="5" a="1"/>
  <c r="I9" i="5" s="1"/>
  <c r="N9" i="5" s="1"/>
  <c r="J9" i="5" a="1"/>
  <c r="J9" i="5" s="1"/>
  <c r="I10" i="5" a="1"/>
  <c r="I10" i="5" s="1"/>
  <c r="N10" i="5" s="1"/>
  <c r="J10" i="5" a="1"/>
  <c r="J10" i="5" s="1"/>
  <c r="I11" i="5" a="1"/>
  <c r="I11" i="5" s="1"/>
  <c r="K11" i="5" s="1"/>
  <c r="L11" i="5" s="1"/>
  <c r="J11" i="5" a="1"/>
  <c r="J11" i="5" s="1"/>
  <c r="I12" i="5" a="1"/>
  <c r="I12" i="5" s="1"/>
  <c r="O12" i="5" s="1"/>
  <c r="J12" i="5" a="1"/>
  <c r="J12" i="5" s="1"/>
  <c r="I13" i="5" a="1"/>
  <c r="I13" i="5" s="1"/>
  <c r="N13" i="5" s="1"/>
  <c r="J13" i="5" a="1"/>
  <c r="J13" i="5" s="1"/>
  <c r="I14" i="5" a="1"/>
  <c r="I14" i="5" s="1"/>
  <c r="N14" i="5" s="1"/>
  <c r="J14" i="5" a="1"/>
  <c r="J14" i="5" s="1"/>
  <c r="I15" i="5" a="1"/>
  <c r="I15" i="5" s="1"/>
  <c r="N15" i="5" s="1"/>
  <c r="J15" i="5" a="1"/>
  <c r="J15" i="5" s="1"/>
  <c r="I16" i="5" a="1"/>
  <c r="I16" i="5" s="1"/>
  <c r="O16" i="5" s="1"/>
  <c r="J16" i="5" a="1"/>
  <c r="J16" i="5" s="1"/>
  <c r="I17" i="5" a="1"/>
  <c r="I17" i="5" s="1"/>
  <c r="K17" i="5" s="1"/>
  <c r="L17" i="5" s="1"/>
  <c r="S17" i="5" s="1"/>
  <c r="J17" i="5" a="1"/>
  <c r="J17" i="5" s="1"/>
  <c r="I18" i="5" a="1"/>
  <c r="I18" i="5" s="1"/>
  <c r="K18" i="5" s="1"/>
  <c r="L18" i="5" s="1"/>
  <c r="S18" i="5" s="1"/>
  <c r="J18" i="5" a="1"/>
  <c r="J18" i="5" s="1"/>
  <c r="I19" i="5" a="1"/>
  <c r="I19" i="5" s="1"/>
  <c r="K19" i="5" s="1"/>
  <c r="L19" i="5" s="1"/>
  <c r="S19" i="5" s="1"/>
  <c r="J19" i="5" a="1"/>
  <c r="J19" i="5" s="1"/>
  <c r="I20" i="5" a="1"/>
  <c r="I20" i="5" s="1"/>
  <c r="O20" i="5" s="1"/>
  <c r="J20" i="5" a="1"/>
  <c r="J20" i="5" s="1"/>
  <c r="I21" i="5" a="1"/>
  <c r="I21" i="5" s="1"/>
  <c r="N21" i="5" s="1"/>
  <c r="J21" i="5" a="1"/>
  <c r="J21" i="5" s="1"/>
  <c r="I22" i="5" a="1"/>
  <c r="I22" i="5" s="1"/>
  <c r="N22" i="5" s="1"/>
  <c r="J22" i="5" a="1"/>
  <c r="J22" i="5" s="1"/>
  <c r="I23" i="5" a="1"/>
  <c r="I23" i="5" s="1"/>
  <c r="K23" i="5" s="1"/>
  <c r="L23" i="5" s="1"/>
  <c r="S23" i="5" s="1"/>
  <c r="J23" i="5" a="1"/>
  <c r="J23" i="5" s="1"/>
  <c r="I24" i="5" a="1"/>
  <c r="I24" i="5" s="1"/>
  <c r="O24" i="5" s="1"/>
  <c r="J24" i="5" a="1"/>
  <c r="J24" i="5" s="1"/>
  <c r="I25" i="5" a="1"/>
  <c r="I25" i="5" s="1"/>
  <c r="N25" i="5" s="1"/>
  <c r="J25" i="5" a="1"/>
  <c r="J25" i="5" s="1"/>
  <c r="I26" i="5" a="1"/>
  <c r="I26" i="5" s="1"/>
  <c r="N26" i="5" s="1"/>
  <c r="J26" i="5" a="1"/>
  <c r="J26" i="5" s="1"/>
  <c r="I27" i="5" a="1"/>
  <c r="I27" i="5" s="1"/>
  <c r="N27" i="5" s="1"/>
  <c r="J27" i="5" a="1"/>
  <c r="J27" i="5" s="1"/>
  <c r="I28" i="5" a="1"/>
  <c r="I28" i="5" s="1"/>
  <c r="O28" i="5" s="1"/>
  <c r="J28" i="5" a="1"/>
  <c r="J28" i="5" s="1"/>
  <c r="I29" i="5" a="1"/>
  <c r="I29" i="5" s="1"/>
  <c r="K29" i="5" s="1"/>
  <c r="L29" i="5" s="1"/>
  <c r="S29" i="5" s="1"/>
  <c r="J29" i="5" a="1"/>
  <c r="J29" i="5" s="1"/>
  <c r="I30" i="5" a="1"/>
  <c r="I30" i="5" s="1"/>
  <c r="K30" i="5" s="1"/>
  <c r="L30" i="5" s="1"/>
  <c r="S30" i="5" s="1"/>
  <c r="J30" i="5" a="1"/>
  <c r="J30" i="5" s="1"/>
  <c r="I31" i="5" a="1"/>
  <c r="I31" i="5" s="1"/>
  <c r="K31" i="5" s="1"/>
  <c r="L31" i="5" s="1"/>
  <c r="S31" i="5" s="1"/>
  <c r="J31" i="5" a="1"/>
  <c r="J31" i="5" s="1"/>
  <c r="I32" i="5" a="1"/>
  <c r="I32" i="5" s="1"/>
  <c r="O32" i="5" s="1"/>
  <c r="J32" i="5" a="1"/>
  <c r="J32" i="5" s="1"/>
  <c r="I33" i="5" a="1"/>
  <c r="I33" i="5" s="1"/>
  <c r="N33" i="5" s="1"/>
  <c r="J33" i="5" a="1"/>
  <c r="J33" i="5" s="1"/>
  <c r="I34" i="5" a="1"/>
  <c r="I34" i="5" s="1"/>
  <c r="N34" i="5" s="1"/>
  <c r="J34" i="5" a="1"/>
  <c r="J34" i="5" s="1"/>
  <c r="I35" i="5" a="1"/>
  <c r="I35" i="5" s="1"/>
  <c r="K35" i="5" s="1"/>
  <c r="L35" i="5" s="1"/>
  <c r="S35" i="5" s="1"/>
  <c r="J35" i="5" a="1"/>
  <c r="J35" i="5" s="1"/>
  <c r="I36" i="5" a="1"/>
  <c r="I36" i="5" s="1"/>
  <c r="O36" i="5" s="1"/>
  <c r="J36" i="5" a="1"/>
  <c r="J36" i="5" s="1"/>
  <c r="I37" i="5" a="1"/>
  <c r="I37" i="5" s="1"/>
  <c r="N37" i="5" s="1"/>
  <c r="J37" i="5" a="1"/>
  <c r="J37" i="5" s="1"/>
  <c r="I38" i="5" a="1"/>
  <c r="I38" i="5" s="1"/>
  <c r="N38" i="5" s="1"/>
  <c r="J38" i="5" a="1"/>
  <c r="J38" i="5" s="1"/>
  <c r="I39" i="5" a="1"/>
  <c r="I39" i="5" s="1"/>
  <c r="N39" i="5" s="1"/>
  <c r="J39" i="5" a="1"/>
  <c r="J39" i="5" s="1"/>
  <c r="I40" i="5" a="1"/>
  <c r="I40" i="5" s="1"/>
  <c r="O40" i="5" s="1"/>
  <c r="J40" i="5" a="1"/>
  <c r="J40" i="5" s="1"/>
  <c r="I41" i="5" a="1"/>
  <c r="I41" i="5" s="1"/>
  <c r="K41" i="5" s="1"/>
  <c r="L41" i="5" s="1"/>
  <c r="S41" i="5" s="1"/>
  <c r="J41" i="5" a="1"/>
  <c r="J41" i="5" s="1"/>
  <c r="I42" i="5" a="1"/>
  <c r="I42" i="5" s="1"/>
  <c r="K42" i="5" s="1"/>
  <c r="L42" i="5" s="1"/>
  <c r="S42" i="5" s="1"/>
  <c r="J42" i="5" a="1"/>
  <c r="J42" i="5" s="1"/>
  <c r="I43" i="5" a="1"/>
  <c r="I43" i="5" s="1"/>
  <c r="K43" i="5" s="1"/>
  <c r="L43" i="5" s="1"/>
  <c r="S43" i="5" s="1"/>
  <c r="J43" i="5" a="1"/>
  <c r="J43" i="5" s="1"/>
  <c r="I44" i="5" a="1"/>
  <c r="I44" i="5" s="1"/>
  <c r="O44" i="5" s="1"/>
  <c r="J44" i="5" a="1"/>
  <c r="J44" i="5" s="1"/>
  <c r="I45" i="5" a="1"/>
  <c r="I45" i="5" s="1"/>
  <c r="N45" i="5" s="1"/>
  <c r="J45" i="5" a="1"/>
  <c r="J45" i="5" s="1"/>
  <c r="I46" i="5" a="1"/>
  <c r="I46" i="5" s="1"/>
  <c r="N46" i="5" s="1"/>
  <c r="J46" i="5" a="1"/>
  <c r="J46" i="5" s="1"/>
  <c r="I47" i="5" a="1"/>
  <c r="I47" i="5" s="1"/>
  <c r="K47" i="5" s="1"/>
  <c r="L47" i="5" s="1"/>
  <c r="S47" i="5" s="1"/>
  <c r="J47" i="5" a="1"/>
  <c r="J47" i="5" s="1"/>
  <c r="I48" i="5" a="1"/>
  <c r="I48" i="5" s="1"/>
  <c r="O48" i="5" s="1"/>
  <c r="J48" i="5" a="1"/>
  <c r="J48" i="5" s="1"/>
  <c r="I49" i="5" a="1"/>
  <c r="I49" i="5" s="1"/>
  <c r="N49" i="5" s="1"/>
  <c r="J49" i="5" a="1"/>
  <c r="J49" i="5" s="1"/>
  <c r="I50" i="5" a="1"/>
  <c r="I50" i="5" s="1"/>
  <c r="N50" i="5" s="1"/>
  <c r="J50" i="5" a="1"/>
  <c r="J50" i="5" s="1"/>
  <c r="I51" i="5" a="1"/>
  <c r="I51" i="5" s="1"/>
  <c r="N51" i="5" s="1"/>
  <c r="J51" i="5" a="1"/>
  <c r="J51" i="5" s="1"/>
  <c r="I52" i="5" a="1"/>
  <c r="I52" i="5" s="1"/>
  <c r="O52" i="5" s="1"/>
  <c r="J52" i="5" a="1"/>
  <c r="J52" i="5" s="1"/>
  <c r="I53" i="5" a="1"/>
  <c r="I53" i="5" s="1"/>
  <c r="K53" i="5" s="1"/>
  <c r="L53" i="5" s="1"/>
  <c r="S53" i="5" s="1"/>
  <c r="J53" i="5" a="1"/>
  <c r="J53" i="5" s="1"/>
  <c r="I54" i="5" a="1"/>
  <c r="I54" i="5" s="1"/>
  <c r="K54" i="5" s="1"/>
  <c r="L54" i="5" s="1"/>
  <c r="S54" i="5" s="1"/>
  <c r="J54" i="5" a="1"/>
  <c r="J54" i="5" s="1"/>
  <c r="I55" i="5" a="1"/>
  <c r="I55" i="5" s="1"/>
  <c r="K55" i="5" s="1"/>
  <c r="L55" i="5" s="1"/>
  <c r="S55" i="5" s="1"/>
  <c r="J55" i="5" a="1"/>
  <c r="J55" i="5" s="1"/>
  <c r="I56" i="5" a="1"/>
  <c r="I56" i="5" s="1"/>
  <c r="O56" i="5" s="1"/>
  <c r="J56" i="5" a="1"/>
  <c r="J56" i="5" s="1"/>
  <c r="I57" i="5" a="1"/>
  <c r="I57" i="5" s="1"/>
  <c r="N57" i="5" s="1"/>
  <c r="J57" i="5" a="1"/>
  <c r="J57" i="5" s="1"/>
  <c r="I58" i="5" a="1"/>
  <c r="I58" i="5" s="1"/>
  <c r="N58" i="5" s="1"/>
  <c r="J58" i="5" a="1"/>
  <c r="J58" i="5" s="1"/>
  <c r="I59" i="5" a="1"/>
  <c r="I59" i="5" s="1"/>
  <c r="K59" i="5" s="1"/>
  <c r="L59" i="5" s="1"/>
  <c r="S59" i="5" s="1"/>
  <c r="J59" i="5" a="1"/>
  <c r="J59" i="5" s="1"/>
  <c r="I60" i="5" a="1"/>
  <c r="I60" i="5" s="1"/>
  <c r="O60" i="5" s="1"/>
  <c r="J60" i="5" a="1"/>
  <c r="J60" i="5" s="1"/>
  <c r="I61" i="5" a="1"/>
  <c r="I61" i="5" s="1"/>
  <c r="N61" i="5" s="1"/>
  <c r="J61" i="5" a="1"/>
  <c r="J61" i="5" s="1"/>
  <c r="I62" i="5" a="1"/>
  <c r="I62" i="5" s="1"/>
  <c r="N62" i="5" s="1"/>
  <c r="J62" i="5" a="1"/>
  <c r="J62" i="5" s="1"/>
  <c r="I63" i="5" a="1"/>
  <c r="I63" i="5" s="1"/>
  <c r="N63" i="5" s="1"/>
  <c r="J63" i="5" a="1"/>
  <c r="J63" i="5" s="1"/>
  <c r="I64" i="5" a="1"/>
  <c r="I64" i="5" s="1"/>
  <c r="O64" i="5" s="1"/>
  <c r="J64" i="5" a="1"/>
  <c r="J64" i="5" s="1"/>
  <c r="N64" i="5" s="1"/>
  <c r="I65" i="5" a="1"/>
  <c r="I65" i="5" s="1"/>
  <c r="K65" i="5" s="1"/>
  <c r="L65" i="5" s="1"/>
  <c r="S65" i="5" s="1"/>
  <c r="J65" i="5" a="1"/>
  <c r="J65" i="5" s="1"/>
  <c r="I66" i="5" a="1"/>
  <c r="I66" i="5" s="1"/>
  <c r="K66" i="5" s="1"/>
  <c r="L66" i="5" s="1"/>
  <c r="S66" i="5" s="1"/>
  <c r="J66" i="5" a="1"/>
  <c r="J66" i="5" s="1"/>
  <c r="I67" i="5" a="1"/>
  <c r="I67" i="5" s="1"/>
  <c r="K67" i="5" s="1"/>
  <c r="L67" i="5" s="1"/>
  <c r="S67" i="5" s="1"/>
  <c r="J67" i="5" a="1"/>
  <c r="J67" i="5" s="1"/>
  <c r="I68" i="5" a="1"/>
  <c r="I68" i="5" s="1"/>
  <c r="O68" i="5" s="1"/>
  <c r="J68" i="5" a="1"/>
  <c r="J68" i="5" s="1"/>
  <c r="I69" i="5" a="1"/>
  <c r="I69" i="5" s="1"/>
  <c r="N69" i="5" s="1"/>
  <c r="J69" i="5" a="1"/>
  <c r="J69" i="5" s="1"/>
  <c r="I70" i="5" a="1"/>
  <c r="I70" i="5" s="1"/>
  <c r="N70" i="5" s="1"/>
  <c r="J70" i="5" a="1"/>
  <c r="J70" i="5" s="1"/>
  <c r="I71" i="5" a="1"/>
  <c r="I71" i="5" s="1"/>
  <c r="K71" i="5" s="1"/>
  <c r="L71" i="5" s="1"/>
  <c r="S71" i="5" s="1"/>
  <c r="J71" i="5" a="1"/>
  <c r="J71" i="5" s="1"/>
  <c r="I72" i="5" a="1"/>
  <c r="I72" i="5" s="1"/>
  <c r="O72" i="5" s="1"/>
  <c r="J72" i="5" a="1"/>
  <c r="J72" i="5" s="1"/>
  <c r="I73" i="5" a="1"/>
  <c r="I73" i="5" s="1"/>
  <c r="N73" i="5" s="1"/>
  <c r="J73" i="5" a="1"/>
  <c r="J73" i="5" s="1"/>
  <c r="J4" i="5" a="1"/>
  <c r="J4" i="5" s="1"/>
  <c r="I4" i="5" a="1"/>
  <c r="I4" i="5" s="1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49" i="9"/>
  <c r="G12" i="9"/>
  <c r="G16" i="9"/>
  <c r="G68" i="9"/>
  <c r="G50" i="9"/>
  <c r="G19" i="9"/>
  <c r="G34" i="9"/>
  <c r="G78" i="9"/>
  <c r="G71" i="9"/>
  <c r="G43" i="9"/>
  <c r="G61" i="9"/>
  <c r="G62" i="9"/>
  <c r="G76" i="9"/>
  <c r="G38" i="9"/>
  <c r="G22" i="9"/>
  <c r="G53" i="9"/>
  <c r="G56" i="9"/>
  <c r="G13" i="9"/>
  <c r="G73" i="9"/>
  <c r="G27" i="9"/>
  <c r="G40" i="9"/>
  <c r="G52" i="9"/>
  <c r="G28" i="9"/>
  <c r="G54" i="9"/>
  <c r="G8" i="9"/>
  <c r="G37" i="9"/>
  <c r="G42" i="9"/>
  <c r="G69" i="9"/>
  <c r="G7" i="9"/>
  <c r="G41" i="9"/>
  <c r="G29" i="9"/>
  <c r="G21" i="9"/>
  <c r="G59" i="9"/>
  <c r="G51" i="9"/>
  <c r="G44" i="9"/>
  <c r="G47" i="9"/>
  <c r="G9" i="9"/>
  <c r="G20" i="9"/>
  <c r="G4" i="9"/>
  <c r="G26" i="9"/>
  <c r="G32" i="9"/>
  <c r="G39" i="9"/>
  <c r="G23" i="9"/>
  <c r="G17" i="9"/>
  <c r="G5" i="9"/>
  <c r="G18" i="9"/>
  <c r="G10" i="9"/>
  <c r="G6" i="9"/>
  <c r="G55" i="9"/>
  <c r="G31" i="9"/>
  <c r="G25" i="9"/>
  <c r="G77" i="9"/>
  <c r="G70" i="9"/>
  <c r="G11" i="9"/>
  <c r="G24" i="9"/>
  <c r="G15" i="9"/>
  <c r="G14" i="9"/>
  <c r="G57" i="9"/>
  <c r="G60" i="9"/>
  <c r="G48" i="9"/>
  <c r="G36" i="9"/>
  <c r="G30" i="9"/>
  <c r="G58" i="9"/>
  <c r="G74" i="9"/>
  <c r="G72" i="9"/>
  <c r="G46" i="9"/>
  <c r="G75" i="9"/>
  <c r="G33" i="9"/>
  <c r="G35" i="9"/>
  <c r="G45" i="9"/>
  <c r="T445" i="1"/>
  <c r="T446" i="1"/>
  <c r="T447" i="1"/>
  <c r="T448" i="1"/>
  <c r="T449" i="1"/>
  <c r="T450" i="1"/>
  <c r="T451" i="1"/>
  <c r="T452" i="1"/>
  <c r="T453" i="1"/>
  <c r="T454" i="1"/>
  <c r="T455" i="1"/>
  <c r="T456" i="1"/>
  <c r="T444" i="1"/>
  <c r="M49" i="9"/>
  <c r="M12" i="9"/>
  <c r="M16" i="9"/>
  <c r="M68" i="9"/>
  <c r="M50" i="9"/>
  <c r="M19" i="9"/>
  <c r="M34" i="9"/>
  <c r="M78" i="9"/>
  <c r="M71" i="9"/>
  <c r="M43" i="9"/>
  <c r="M61" i="9"/>
  <c r="M62" i="9"/>
  <c r="M76" i="9"/>
  <c r="M38" i="9"/>
  <c r="M22" i="9"/>
  <c r="M53" i="9"/>
  <c r="M56" i="9"/>
  <c r="M13" i="9"/>
  <c r="M73" i="9"/>
  <c r="M27" i="9"/>
  <c r="M40" i="9"/>
  <c r="M52" i="9"/>
  <c r="M28" i="9"/>
  <c r="M54" i="9"/>
  <c r="M8" i="9"/>
  <c r="M37" i="9"/>
  <c r="M42" i="9"/>
  <c r="M69" i="9"/>
  <c r="M7" i="9"/>
  <c r="M41" i="9"/>
  <c r="M29" i="9"/>
  <c r="M21" i="9"/>
  <c r="M59" i="9"/>
  <c r="M51" i="9"/>
  <c r="M44" i="9"/>
  <c r="M47" i="9"/>
  <c r="M9" i="9"/>
  <c r="M20" i="9"/>
  <c r="M4" i="9"/>
  <c r="M26" i="9"/>
  <c r="M32" i="9"/>
  <c r="M39" i="9"/>
  <c r="M23" i="9"/>
  <c r="M17" i="9"/>
  <c r="M5" i="9"/>
  <c r="M18" i="9"/>
  <c r="M10" i="9"/>
  <c r="M6" i="9"/>
  <c r="M55" i="9"/>
  <c r="M31" i="9"/>
  <c r="M25" i="9"/>
  <c r="M77" i="9"/>
  <c r="M70" i="9"/>
  <c r="M11" i="9"/>
  <c r="M24" i="9"/>
  <c r="M15" i="9"/>
  <c r="M14" i="9"/>
  <c r="M57" i="9"/>
  <c r="M60" i="9"/>
  <c r="M48" i="9"/>
  <c r="M36" i="9"/>
  <c r="M30" i="9"/>
  <c r="M58" i="9"/>
  <c r="M74" i="9"/>
  <c r="M72" i="9"/>
  <c r="M46" i="9"/>
  <c r="M75" i="9"/>
  <c r="M33" i="9"/>
  <c r="M35" i="9"/>
  <c r="M45" i="9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4" i="1"/>
  <c r="P5" i="1"/>
  <c r="Q5" i="1" s="1"/>
  <c r="P6" i="1"/>
  <c r="Q6" i="1"/>
  <c r="P7" i="1"/>
  <c r="Q7" i="1" s="1"/>
  <c r="P8" i="1"/>
  <c r="Q8" i="1" s="1"/>
  <c r="P9" i="1"/>
  <c r="Q9" i="1"/>
  <c r="P10" i="1"/>
  <c r="Q10" i="1"/>
  <c r="P11" i="1"/>
  <c r="Q11" i="1" s="1"/>
  <c r="P12" i="1"/>
  <c r="Q12" i="1"/>
  <c r="P13" i="1"/>
  <c r="Q13" i="1" s="1"/>
  <c r="P14" i="1"/>
  <c r="Q14" i="1" s="1"/>
  <c r="P15" i="1"/>
  <c r="Q15" i="1"/>
  <c r="P16" i="1"/>
  <c r="Q16" i="1"/>
  <c r="P17" i="1"/>
  <c r="Q17" i="1" s="1"/>
  <c r="P18" i="1"/>
  <c r="Q18" i="1"/>
  <c r="P19" i="1"/>
  <c r="Q19" i="1" s="1"/>
  <c r="P20" i="1"/>
  <c r="Q20" i="1" s="1"/>
  <c r="P21" i="1"/>
  <c r="Q21" i="1"/>
  <c r="P22" i="1"/>
  <c r="Q22" i="1"/>
  <c r="P23" i="1"/>
  <c r="Q23" i="1" s="1"/>
  <c r="P24" i="1"/>
  <c r="Q24" i="1"/>
  <c r="P25" i="1"/>
  <c r="Q25" i="1" s="1"/>
  <c r="P26" i="1"/>
  <c r="Q26" i="1" s="1"/>
  <c r="P27" i="1"/>
  <c r="Q27" i="1"/>
  <c r="P28" i="1"/>
  <c r="Q28" i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/>
  <c r="P389" i="1"/>
  <c r="Q389" i="1" s="1"/>
  <c r="P390" i="1"/>
  <c r="Q390" i="1" s="1"/>
  <c r="P391" i="1"/>
  <c r="Q391" i="1" s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/>
  <c r="P409" i="1"/>
  <c r="Q409" i="1" s="1"/>
  <c r="P410" i="1"/>
  <c r="Q410" i="1" s="1"/>
  <c r="P411" i="1"/>
  <c r="Q411" i="1" s="1"/>
  <c r="P412" i="1"/>
  <c r="Q412" i="1"/>
  <c r="P413" i="1"/>
  <c r="Q413" i="1" s="1"/>
  <c r="P414" i="1"/>
  <c r="Q414" i="1"/>
  <c r="P415" i="1"/>
  <c r="Q415" i="1" s="1"/>
  <c r="P416" i="1"/>
  <c r="Q416" i="1" s="1"/>
  <c r="P417" i="1"/>
  <c r="Q417" i="1"/>
  <c r="P418" i="1"/>
  <c r="Q418" i="1"/>
  <c r="P419" i="1"/>
  <c r="Q419" i="1" s="1"/>
  <c r="P420" i="1"/>
  <c r="Q420" i="1"/>
  <c r="P421" i="1"/>
  <c r="Q421" i="1" s="1"/>
  <c r="P422" i="1"/>
  <c r="Q422" i="1" s="1"/>
  <c r="P423" i="1"/>
  <c r="Q423" i="1" s="1"/>
  <c r="P424" i="1"/>
  <c r="Q424" i="1"/>
  <c r="P425" i="1"/>
  <c r="Q425" i="1" s="1"/>
  <c r="P426" i="1"/>
  <c r="Q426" i="1"/>
  <c r="P427" i="1"/>
  <c r="Q427" i="1" s="1"/>
  <c r="P428" i="1"/>
  <c r="Q428" i="1" s="1"/>
  <c r="P429" i="1"/>
  <c r="Q429" i="1" s="1"/>
  <c r="P430" i="1"/>
  <c r="Q430" i="1"/>
  <c r="P431" i="1"/>
  <c r="Q431" i="1" s="1"/>
  <c r="P432" i="1"/>
  <c r="Q432" i="1"/>
  <c r="P433" i="1"/>
  <c r="Q433" i="1" s="1"/>
  <c r="P434" i="1"/>
  <c r="Q434" i="1" s="1"/>
  <c r="P435" i="1"/>
  <c r="Q435" i="1" s="1"/>
  <c r="P436" i="1"/>
  <c r="Q436" i="1"/>
  <c r="P437" i="1"/>
  <c r="Q437" i="1" s="1"/>
  <c r="P438" i="1"/>
  <c r="Q438" i="1"/>
  <c r="P439" i="1"/>
  <c r="Q439" i="1" s="1"/>
  <c r="P440" i="1"/>
  <c r="Q440" i="1" s="1"/>
  <c r="P441" i="1"/>
  <c r="Q441" i="1"/>
  <c r="P442" i="1"/>
  <c r="Q442" i="1"/>
  <c r="P443" i="1"/>
  <c r="Q443" i="1" s="1"/>
  <c r="P444" i="1"/>
  <c r="Q444" i="1"/>
  <c r="P445" i="1"/>
  <c r="Q445" i="1" s="1"/>
  <c r="P446" i="1"/>
  <c r="Q446" i="1" s="1"/>
  <c r="P447" i="1"/>
  <c r="Q447" i="1"/>
  <c r="P448" i="1"/>
  <c r="Q448" i="1"/>
  <c r="P449" i="1"/>
  <c r="Q449" i="1" s="1"/>
  <c r="P450" i="1"/>
  <c r="Q450" i="1"/>
  <c r="P451" i="1"/>
  <c r="Q451" i="1" s="1"/>
  <c r="P452" i="1"/>
  <c r="Q452" i="1" s="1"/>
  <c r="P453" i="1"/>
  <c r="Q453" i="1" s="1"/>
  <c r="P454" i="1"/>
  <c r="Q454" i="1" s="1"/>
  <c r="P455" i="1"/>
  <c r="Q455" i="1" s="1"/>
  <c r="P456" i="1"/>
  <c r="Q456" i="1"/>
  <c r="P457" i="1"/>
  <c r="Q457" i="1" s="1"/>
  <c r="P458" i="1"/>
  <c r="Q458" i="1" s="1"/>
  <c r="P459" i="1"/>
  <c r="Q459" i="1" s="1"/>
  <c r="P460" i="1"/>
  <c r="Q460" i="1"/>
  <c r="P461" i="1"/>
  <c r="Q461" i="1" s="1"/>
  <c r="P462" i="1"/>
  <c r="Q462" i="1" s="1"/>
  <c r="P463" i="1"/>
  <c r="Q463" i="1" s="1"/>
  <c r="P464" i="1"/>
  <c r="Q464" i="1" s="1"/>
  <c r="P465" i="1"/>
  <c r="Q465" i="1"/>
  <c r="P466" i="1"/>
  <c r="Q466" i="1"/>
  <c r="P467" i="1"/>
  <c r="Q467" i="1" s="1"/>
  <c r="P468" i="1"/>
  <c r="Q468" i="1"/>
  <c r="P469" i="1"/>
  <c r="Q469" i="1" s="1"/>
  <c r="P470" i="1"/>
  <c r="Q470" i="1" s="1"/>
  <c r="P471" i="1"/>
  <c r="Q471" i="1"/>
  <c r="P472" i="1"/>
  <c r="Q472" i="1"/>
  <c r="P473" i="1"/>
  <c r="Q473" i="1" s="1"/>
  <c r="P474" i="1"/>
  <c r="Q474" i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/>
  <c r="P481" i="1"/>
  <c r="Q481" i="1" s="1"/>
  <c r="P482" i="1"/>
  <c r="Q482" i="1" s="1"/>
  <c r="P483" i="1"/>
  <c r="Q483" i="1" s="1"/>
  <c r="P484" i="1"/>
  <c r="Q484" i="1"/>
  <c r="P485" i="1"/>
  <c r="Q485" i="1" s="1"/>
  <c r="P486" i="1"/>
  <c r="Q486" i="1" s="1"/>
  <c r="P487" i="1"/>
  <c r="Q487" i="1" s="1"/>
  <c r="P488" i="1"/>
  <c r="Q488" i="1" s="1"/>
  <c r="P489" i="1"/>
  <c r="Q489" i="1"/>
  <c r="P490" i="1"/>
  <c r="Q490" i="1"/>
  <c r="P491" i="1"/>
  <c r="Q491" i="1" s="1"/>
  <c r="P492" i="1"/>
  <c r="Q492" i="1"/>
  <c r="P493" i="1"/>
  <c r="Q493" i="1" s="1"/>
  <c r="P494" i="1"/>
  <c r="Q494" i="1" s="1"/>
  <c r="P495" i="1"/>
  <c r="Q495" i="1"/>
  <c r="P496" i="1"/>
  <c r="Q496" i="1"/>
  <c r="P497" i="1"/>
  <c r="Q497" i="1" s="1"/>
  <c r="P498" i="1"/>
  <c r="Q498" i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/>
  <c r="P514" i="1"/>
  <c r="Q514" i="1"/>
  <c r="P515" i="1"/>
  <c r="Q515" i="1"/>
  <c r="P516" i="1"/>
  <c r="Q516" i="1" s="1"/>
  <c r="P517" i="1"/>
  <c r="Q517" i="1" s="1"/>
  <c r="P518" i="1"/>
  <c r="Q518" i="1"/>
  <c r="P519" i="1"/>
  <c r="Q519" i="1"/>
  <c r="P520" i="1"/>
  <c r="Q520" i="1"/>
  <c r="P521" i="1"/>
  <c r="Q521" i="1"/>
  <c r="P522" i="1"/>
  <c r="Q522" i="1" s="1"/>
  <c r="P523" i="1"/>
  <c r="Q523" i="1" s="1"/>
  <c r="P524" i="1"/>
  <c r="Q524" i="1"/>
  <c r="P525" i="1"/>
  <c r="Q525" i="1"/>
  <c r="P526" i="1"/>
  <c r="Q526" i="1"/>
  <c r="P527" i="1"/>
  <c r="Q527" i="1"/>
  <c r="P528" i="1"/>
  <c r="Q528" i="1" s="1"/>
  <c r="P529" i="1"/>
  <c r="Q529" i="1" s="1"/>
  <c r="P530" i="1"/>
  <c r="Q530" i="1"/>
  <c r="P531" i="1"/>
  <c r="Q531" i="1"/>
  <c r="P532" i="1"/>
  <c r="Q532" i="1"/>
  <c r="P533" i="1"/>
  <c r="Q533" i="1"/>
  <c r="P534" i="1"/>
  <c r="Q534" i="1" s="1"/>
  <c r="P535" i="1"/>
  <c r="Q535" i="1" s="1"/>
  <c r="P536" i="1"/>
  <c r="Q536" i="1"/>
  <c r="P537" i="1"/>
  <c r="Q537" i="1"/>
  <c r="P538" i="1"/>
  <c r="Q538" i="1" s="1"/>
  <c r="P539" i="1"/>
  <c r="Q539" i="1"/>
  <c r="P540" i="1"/>
  <c r="Q540" i="1" s="1"/>
  <c r="P541" i="1"/>
  <c r="Q541" i="1" s="1"/>
  <c r="P542" i="1"/>
  <c r="Q542" i="1"/>
  <c r="P543" i="1"/>
  <c r="Q543" i="1"/>
  <c r="P544" i="1"/>
  <c r="Q544" i="1" s="1"/>
  <c r="P545" i="1"/>
  <c r="Q545" i="1"/>
  <c r="P546" i="1"/>
  <c r="Q546" i="1" s="1"/>
  <c r="P547" i="1"/>
  <c r="Q547" i="1" s="1"/>
  <c r="P548" i="1"/>
  <c r="Q548" i="1"/>
  <c r="P549" i="1"/>
  <c r="Q549" i="1"/>
  <c r="P550" i="1"/>
  <c r="Q550" i="1" s="1"/>
  <c r="P551" i="1"/>
  <c r="Q551" i="1"/>
  <c r="P552" i="1"/>
  <c r="Q552" i="1" s="1"/>
  <c r="P553" i="1"/>
  <c r="Q553" i="1" s="1"/>
  <c r="P554" i="1"/>
  <c r="Q554" i="1"/>
  <c r="P555" i="1"/>
  <c r="Q555" i="1"/>
  <c r="P556" i="1"/>
  <c r="Q556" i="1" s="1"/>
  <c r="P557" i="1"/>
  <c r="Q557" i="1" s="1"/>
  <c r="P558" i="1"/>
  <c r="Q558" i="1" s="1"/>
  <c r="P559" i="1"/>
  <c r="Q559" i="1" s="1"/>
  <c r="P560" i="1"/>
  <c r="Q560" i="1"/>
  <c r="P561" i="1"/>
  <c r="Q561" i="1"/>
  <c r="P562" i="1"/>
  <c r="Q562" i="1" s="1"/>
  <c r="P563" i="1"/>
  <c r="Q563" i="1" s="1"/>
  <c r="P564" i="1"/>
  <c r="Q564" i="1" s="1"/>
  <c r="P565" i="1"/>
  <c r="Q565" i="1" s="1"/>
  <c r="P566" i="1"/>
  <c r="Q566" i="1"/>
  <c r="P567" i="1"/>
  <c r="Q567" i="1"/>
  <c r="P568" i="1"/>
  <c r="Q568" i="1" s="1"/>
  <c r="P569" i="1"/>
  <c r="Q569" i="1" s="1"/>
  <c r="P570" i="1"/>
  <c r="Q570" i="1" s="1"/>
  <c r="P571" i="1"/>
  <c r="Q571" i="1" s="1"/>
  <c r="P572" i="1"/>
  <c r="Q572" i="1"/>
  <c r="P573" i="1"/>
  <c r="Q573" i="1"/>
  <c r="P574" i="1"/>
  <c r="Q574" i="1" s="1"/>
  <c r="P575" i="1"/>
  <c r="Q575" i="1" s="1"/>
  <c r="P576" i="1"/>
  <c r="Q576" i="1" s="1"/>
  <c r="P577" i="1"/>
  <c r="Q577" i="1" s="1"/>
  <c r="P578" i="1"/>
  <c r="Q578" i="1"/>
  <c r="P579" i="1"/>
  <c r="Q579" i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/>
  <c r="P610" i="1"/>
  <c r="Q610" i="1" s="1"/>
  <c r="P611" i="1"/>
  <c r="Q611" i="1" s="1"/>
  <c r="P612" i="1"/>
  <c r="Q612" i="1" s="1"/>
  <c r="P613" i="1"/>
  <c r="Q613" i="1" s="1"/>
  <c r="P614" i="1"/>
  <c r="Q614" i="1" s="1"/>
  <c r="P615" i="1"/>
  <c r="Q615" i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/>
  <c r="P622" i="1"/>
  <c r="Q622" i="1" s="1"/>
  <c r="P623" i="1"/>
  <c r="Q623" i="1" s="1"/>
  <c r="P624" i="1"/>
  <c r="Q624" i="1" s="1"/>
  <c r="P625" i="1"/>
  <c r="Q625" i="1" s="1"/>
  <c r="P626" i="1"/>
  <c r="Q626" i="1" s="1"/>
  <c r="P627" i="1"/>
  <c r="Q627" i="1"/>
  <c r="P628" i="1"/>
  <c r="Q628" i="1" s="1"/>
  <c r="P629" i="1"/>
  <c r="Q629" i="1" s="1"/>
  <c r="P630" i="1"/>
  <c r="Q630" i="1" s="1"/>
  <c r="P631" i="1"/>
  <c r="Q631" i="1" s="1"/>
  <c r="P632" i="1"/>
  <c r="Q632" i="1" s="1"/>
  <c r="P633" i="1"/>
  <c r="Q633" i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/>
  <c r="P640" i="1"/>
  <c r="Q640" i="1" s="1"/>
  <c r="P641" i="1"/>
  <c r="Q641" i="1" s="1"/>
  <c r="P642" i="1"/>
  <c r="Q642" i="1" s="1"/>
  <c r="P643" i="1"/>
  <c r="Q643" i="1" s="1"/>
  <c r="P644" i="1"/>
  <c r="Q644" i="1" s="1"/>
  <c r="P645" i="1"/>
  <c r="Q645" i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/>
  <c r="P652" i="1"/>
  <c r="Q652" i="1" s="1"/>
  <c r="P653" i="1"/>
  <c r="Q653" i="1" s="1"/>
  <c r="P654" i="1"/>
  <c r="Q654" i="1" s="1"/>
  <c r="P655" i="1"/>
  <c r="Q655" i="1" s="1"/>
  <c r="P656" i="1"/>
  <c r="Q656" i="1" s="1"/>
  <c r="P657" i="1"/>
  <c r="Q657" i="1"/>
  <c r="P658" i="1"/>
  <c r="Q658" i="1" s="1"/>
  <c r="P659" i="1"/>
  <c r="Q659" i="1" s="1"/>
  <c r="P660" i="1"/>
  <c r="Q660" i="1" s="1"/>
  <c r="P661" i="1"/>
  <c r="Q661" i="1" s="1"/>
  <c r="P662" i="1"/>
  <c r="Q662" i="1" s="1"/>
  <c r="P663" i="1"/>
  <c r="Q663" i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/>
  <c r="P670" i="1"/>
  <c r="Q670" i="1" s="1"/>
  <c r="P671" i="1"/>
  <c r="Q671" i="1" s="1"/>
  <c r="P672" i="1"/>
  <c r="Q672" i="1" s="1"/>
  <c r="P673" i="1"/>
  <c r="Q673" i="1" s="1"/>
  <c r="P674" i="1"/>
  <c r="Q674" i="1" s="1"/>
  <c r="P675" i="1"/>
  <c r="Q675" i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/>
  <c r="P682" i="1"/>
  <c r="Q682" i="1" s="1"/>
  <c r="P683" i="1"/>
  <c r="Q683" i="1" s="1"/>
  <c r="P684" i="1"/>
  <c r="Q684" i="1" s="1"/>
  <c r="P685" i="1"/>
  <c r="Q685" i="1" s="1"/>
  <c r="P686" i="1"/>
  <c r="Q686" i="1" s="1"/>
  <c r="P687" i="1"/>
  <c r="Q687" i="1"/>
  <c r="P688" i="1"/>
  <c r="Q688" i="1" s="1"/>
  <c r="P689" i="1"/>
  <c r="Q689" i="1" s="1"/>
  <c r="P690" i="1"/>
  <c r="Q690" i="1" s="1"/>
  <c r="P691" i="1"/>
  <c r="Q691" i="1" s="1"/>
  <c r="P692" i="1"/>
  <c r="Q692" i="1" s="1"/>
  <c r="P693" i="1"/>
  <c r="Q693" i="1"/>
  <c r="P694" i="1"/>
  <c r="Q694" i="1" s="1"/>
  <c r="P695" i="1"/>
  <c r="Q695" i="1" s="1"/>
  <c r="P696" i="1"/>
  <c r="Q696" i="1" s="1"/>
  <c r="P697" i="1"/>
  <c r="Q697" i="1" s="1"/>
  <c r="P698" i="1"/>
  <c r="Q698" i="1" s="1"/>
  <c r="P699" i="1"/>
  <c r="Q699" i="1"/>
  <c r="P700" i="1"/>
  <c r="Q700" i="1" s="1"/>
  <c r="P701" i="1"/>
  <c r="Q701" i="1" s="1"/>
  <c r="P702" i="1"/>
  <c r="Q702" i="1" s="1"/>
  <c r="P703" i="1"/>
  <c r="Q703" i="1" s="1"/>
  <c r="P704" i="1"/>
  <c r="Q704" i="1" s="1"/>
  <c r="P705" i="1"/>
  <c r="Q705" i="1"/>
  <c r="P706" i="1"/>
  <c r="Q706" i="1" s="1"/>
  <c r="P707" i="1"/>
  <c r="Q707" i="1" s="1"/>
  <c r="P708" i="1"/>
  <c r="Q708" i="1" s="1"/>
  <c r="P709" i="1"/>
  <c r="Q709" i="1" s="1"/>
  <c r="P710" i="1"/>
  <c r="Q710" i="1" s="1"/>
  <c r="P711" i="1"/>
  <c r="Q711" i="1"/>
  <c r="P712" i="1"/>
  <c r="Q712" i="1" s="1"/>
  <c r="P713" i="1"/>
  <c r="Q713" i="1" s="1"/>
  <c r="P714" i="1"/>
  <c r="Q714" i="1" s="1"/>
  <c r="P715" i="1"/>
  <c r="Q715" i="1" s="1"/>
  <c r="P716" i="1"/>
  <c r="Q716" i="1" s="1"/>
  <c r="P717" i="1"/>
  <c r="Q717" i="1"/>
  <c r="P718" i="1"/>
  <c r="Q718" i="1" s="1"/>
  <c r="P719" i="1"/>
  <c r="Q719" i="1" s="1"/>
  <c r="P720" i="1"/>
  <c r="Q720" i="1" s="1"/>
  <c r="P721" i="1"/>
  <c r="Q721" i="1" s="1"/>
  <c r="P722" i="1"/>
  <c r="Q722" i="1" s="1"/>
  <c r="P723" i="1"/>
  <c r="Q723" i="1"/>
  <c r="P724" i="1"/>
  <c r="Q724" i="1" s="1"/>
  <c r="P725" i="1"/>
  <c r="Q725" i="1" s="1"/>
  <c r="P726" i="1"/>
  <c r="Q726" i="1" s="1"/>
  <c r="P727" i="1"/>
  <c r="Q727" i="1" s="1"/>
  <c r="P728" i="1"/>
  <c r="Q728" i="1" s="1"/>
  <c r="P729" i="1"/>
  <c r="Q729" i="1"/>
  <c r="P730" i="1"/>
  <c r="Q730" i="1" s="1"/>
  <c r="P731" i="1"/>
  <c r="Q731" i="1" s="1"/>
  <c r="P732" i="1"/>
  <c r="Q732" i="1" s="1"/>
  <c r="P733" i="1"/>
  <c r="Q733" i="1" s="1"/>
  <c r="P734" i="1"/>
  <c r="Q734" i="1" s="1"/>
  <c r="P735" i="1"/>
  <c r="Q735" i="1"/>
  <c r="P736" i="1"/>
  <c r="Q736" i="1" s="1"/>
  <c r="P737" i="1"/>
  <c r="Q737" i="1" s="1"/>
  <c r="P738" i="1"/>
  <c r="Q738" i="1" s="1"/>
  <c r="P739" i="1"/>
  <c r="Q739" i="1" s="1"/>
  <c r="P740" i="1"/>
  <c r="Q740" i="1" s="1"/>
  <c r="P741" i="1"/>
  <c r="Q741" i="1"/>
  <c r="P742" i="1"/>
  <c r="Q742" i="1" s="1"/>
  <c r="P743" i="1"/>
  <c r="Q743" i="1" s="1"/>
  <c r="P744" i="1"/>
  <c r="Q744" i="1" s="1"/>
  <c r="P745" i="1"/>
  <c r="Q745" i="1" s="1"/>
  <c r="P746" i="1"/>
  <c r="Q746" i="1" s="1"/>
  <c r="P747" i="1"/>
  <c r="Q747" i="1"/>
  <c r="P748" i="1"/>
  <c r="Q748" i="1" s="1"/>
  <c r="P749" i="1"/>
  <c r="Q749" i="1" s="1"/>
  <c r="P750" i="1"/>
  <c r="Q750" i="1" s="1"/>
  <c r="P751" i="1"/>
  <c r="Q751" i="1" s="1"/>
  <c r="P752" i="1"/>
  <c r="Q752" i="1" s="1"/>
  <c r="P753" i="1"/>
  <c r="Q753" i="1"/>
  <c r="P754" i="1"/>
  <c r="Q754" i="1" s="1"/>
  <c r="P755" i="1"/>
  <c r="Q755" i="1" s="1"/>
  <c r="P756" i="1"/>
  <c r="Q756" i="1" s="1"/>
  <c r="P757" i="1"/>
  <c r="Q757" i="1" s="1"/>
  <c r="P758" i="1"/>
  <c r="Q758" i="1" s="1"/>
  <c r="P759" i="1"/>
  <c r="Q759" i="1"/>
  <c r="P760" i="1"/>
  <c r="Q760" i="1" s="1"/>
  <c r="P761" i="1"/>
  <c r="Q761" i="1" s="1"/>
  <c r="P762" i="1"/>
  <c r="Q762" i="1" s="1"/>
  <c r="P763" i="1"/>
  <c r="Q763" i="1" s="1"/>
  <c r="P764" i="1"/>
  <c r="Q764" i="1" s="1"/>
  <c r="P765" i="1"/>
  <c r="Q765" i="1"/>
  <c r="P766" i="1"/>
  <c r="Q766" i="1" s="1"/>
  <c r="P767" i="1"/>
  <c r="Q767" i="1" s="1"/>
  <c r="P768" i="1"/>
  <c r="Q768" i="1" s="1"/>
  <c r="P769" i="1"/>
  <c r="Q769" i="1" s="1"/>
  <c r="P770" i="1"/>
  <c r="Q770" i="1" s="1"/>
  <c r="P771" i="1"/>
  <c r="Q771" i="1"/>
  <c r="P772" i="1"/>
  <c r="Q772" i="1" s="1"/>
  <c r="P773" i="1"/>
  <c r="Q773" i="1" s="1"/>
  <c r="P774" i="1"/>
  <c r="Q774" i="1" s="1"/>
  <c r="P775" i="1"/>
  <c r="Q775" i="1" s="1"/>
  <c r="P776" i="1"/>
  <c r="Q776" i="1" s="1"/>
  <c r="P777" i="1"/>
  <c r="Q777" i="1"/>
  <c r="P778" i="1"/>
  <c r="Q778" i="1" s="1"/>
  <c r="P779" i="1"/>
  <c r="Q779" i="1" s="1"/>
  <c r="P780" i="1"/>
  <c r="Q780" i="1" s="1"/>
  <c r="P781" i="1"/>
  <c r="Q781" i="1" s="1"/>
  <c r="P782" i="1"/>
  <c r="Q782" i="1" s="1"/>
  <c r="P783" i="1"/>
  <c r="Q783" i="1"/>
  <c r="P784" i="1"/>
  <c r="Q784" i="1" s="1"/>
  <c r="P785" i="1"/>
  <c r="Q785" i="1" s="1"/>
  <c r="P786" i="1"/>
  <c r="Q786" i="1" s="1"/>
  <c r="P787" i="1"/>
  <c r="Q787" i="1" s="1"/>
  <c r="P788" i="1"/>
  <c r="Q788" i="1" s="1"/>
  <c r="P789" i="1"/>
  <c r="Q789" i="1"/>
  <c r="P790" i="1"/>
  <c r="Q790" i="1" s="1"/>
  <c r="P791" i="1"/>
  <c r="Q791" i="1" s="1"/>
  <c r="P792" i="1"/>
  <c r="Q792" i="1" s="1"/>
  <c r="P793" i="1"/>
  <c r="Q793" i="1" s="1"/>
  <c r="P794" i="1"/>
  <c r="Q794" i="1" s="1"/>
  <c r="P795" i="1"/>
  <c r="Q795" i="1"/>
  <c r="P796" i="1"/>
  <c r="Q796" i="1" s="1"/>
  <c r="P797" i="1"/>
  <c r="Q797" i="1" s="1"/>
  <c r="P798" i="1"/>
  <c r="Q798" i="1" s="1"/>
  <c r="P799" i="1"/>
  <c r="Q799" i="1" s="1"/>
  <c r="P800" i="1"/>
  <c r="Q800" i="1" s="1"/>
  <c r="P801" i="1"/>
  <c r="Q801" i="1"/>
  <c r="P802" i="1"/>
  <c r="Q802" i="1" s="1"/>
  <c r="P803" i="1"/>
  <c r="Q803" i="1" s="1"/>
  <c r="P804" i="1"/>
  <c r="Q804" i="1" s="1"/>
  <c r="P805" i="1"/>
  <c r="Q805" i="1" s="1"/>
  <c r="P806" i="1"/>
  <c r="Q806" i="1" s="1"/>
  <c r="P807" i="1"/>
  <c r="Q807" i="1"/>
  <c r="P808" i="1"/>
  <c r="Q808" i="1" s="1"/>
  <c r="P809" i="1"/>
  <c r="Q809" i="1" s="1"/>
  <c r="P810" i="1"/>
  <c r="Q810" i="1" s="1"/>
  <c r="P811" i="1"/>
  <c r="Q811" i="1" s="1"/>
  <c r="P812" i="1"/>
  <c r="Q812" i="1" s="1"/>
  <c r="P813" i="1"/>
  <c r="Q813" i="1"/>
  <c r="P814" i="1"/>
  <c r="Q814" i="1" s="1"/>
  <c r="P815" i="1"/>
  <c r="Q815" i="1" s="1"/>
  <c r="P816" i="1"/>
  <c r="Q816" i="1" s="1"/>
  <c r="P817" i="1"/>
  <c r="Q817" i="1" s="1"/>
  <c r="P818" i="1"/>
  <c r="Q818" i="1" s="1"/>
  <c r="P819" i="1"/>
  <c r="Q819" i="1"/>
  <c r="P820" i="1"/>
  <c r="Q820" i="1" s="1"/>
  <c r="P821" i="1"/>
  <c r="Q821" i="1" s="1"/>
  <c r="P822" i="1"/>
  <c r="Q822" i="1" s="1"/>
  <c r="P823" i="1"/>
  <c r="Q823" i="1" s="1"/>
  <c r="P824" i="1"/>
  <c r="Q824" i="1" s="1"/>
  <c r="P825" i="1"/>
  <c r="Q825" i="1"/>
  <c r="P826" i="1"/>
  <c r="Q826" i="1" s="1"/>
  <c r="P827" i="1"/>
  <c r="Q827" i="1" s="1"/>
  <c r="P828" i="1"/>
  <c r="Q828" i="1" s="1"/>
  <c r="P829" i="1"/>
  <c r="Q829" i="1" s="1"/>
  <c r="P830" i="1"/>
  <c r="Q830" i="1" s="1"/>
  <c r="P831" i="1"/>
  <c r="Q831" i="1"/>
  <c r="P832" i="1"/>
  <c r="Q832" i="1" s="1"/>
  <c r="P833" i="1"/>
  <c r="Q833" i="1" s="1"/>
  <c r="P834" i="1"/>
  <c r="Q834" i="1" s="1"/>
  <c r="P835" i="1"/>
  <c r="Q835" i="1" s="1"/>
  <c r="P836" i="1"/>
  <c r="Q836" i="1" s="1"/>
  <c r="P837" i="1"/>
  <c r="Q837" i="1"/>
  <c r="P838" i="1"/>
  <c r="Q838" i="1" s="1"/>
  <c r="P839" i="1"/>
  <c r="Q839" i="1" s="1"/>
  <c r="P840" i="1"/>
  <c r="Q840" i="1" s="1"/>
  <c r="P841" i="1"/>
  <c r="Q841" i="1" s="1"/>
  <c r="P842" i="1"/>
  <c r="Q842" i="1" s="1"/>
  <c r="P843" i="1"/>
  <c r="Q843" i="1"/>
  <c r="P844" i="1"/>
  <c r="Q844" i="1" s="1"/>
  <c r="P845" i="1"/>
  <c r="Q845" i="1" s="1"/>
  <c r="P846" i="1"/>
  <c r="Q846" i="1" s="1"/>
  <c r="P847" i="1"/>
  <c r="Q847" i="1" s="1"/>
  <c r="P848" i="1"/>
  <c r="Q848" i="1" s="1"/>
  <c r="P849" i="1"/>
  <c r="Q849" i="1"/>
  <c r="P850" i="1"/>
  <c r="Q850" i="1" s="1"/>
  <c r="P851" i="1"/>
  <c r="Q851" i="1" s="1"/>
  <c r="P852" i="1"/>
  <c r="Q852" i="1" s="1"/>
  <c r="P853" i="1"/>
  <c r="Q853" i="1" s="1"/>
  <c r="P854" i="1"/>
  <c r="Q854" i="1" s="1"/>
  <c r="P855" i="1"/>
  <c r="Q855" i="1"/>
  <c r="P856" i="1"/>
  <c r="Q856" i="1" s="1"/>
  <c r="P857" i="1"/>
  <c r="Q857" i="1" s="1"/>
  <c r="P858" i="1"/>
  <c r="Q858" i="1" s="1"/>
  <c r="P859" i="1"/>
  <c r="Q859" i="1" s="1"/>
  <c r="P860" i="1"/>
  <c r="Q860" i="1" s="1"/>
  <c r="P861" i="1"/>
  <c r="Q861" i="1"/>
  <c r="P862" i="1"/>
  <c r="Q862" i="1" s="1"/>
  <c r="P863" i="1"/>
  <c r="Q863" i="1" s="1"/>
  <c r="P864" i="1"/>
  <c r="Q864" i="1" s="1"/>
  <c r="P865" i="1"/>
  <c r="Q865" i="1" s="1"/>
  <c r="P866" i="1"/>
  <c r="Q866" i="1" s="1"/>
  <c r="P867" i="1"/>
  <c r="Q867" i="1"/>
  <c r="P868" i="1"/>
  <c r="Q868" i="1" s="1"/>
  <c r="P869" i="1"/>
  <c r="Q869" i="1" s="1"/>
  <c r="P870" i="1"/>
  <c r="Q870" i="1" s="1"/>
  <c r="P871" i="1"/>
  <c r="Q871" i="1" s="1"/>
  <c r="P872" i="1"/>
  <c r="Q872" i="1" s="1"/>
  <c r="P873" i="1"/>
  <c r="Q873" i="1"/>
  <c r="P874" i="1"/>
  <c r="Q874" i="1" s="1"/>
  <c r="P875" i="1"/>
  <c r="Q875" i="1" s="1"/>
  <c r="P876" i="1"/>
  <c r="Q876" i="1" s="1"/>
  <c r="P877" i="1"/>
  <c r="Q877" i="1" s="1"/>
  <c r="P878" i="1"/>
  <c r="Q878" i="1" s="1"/>
  <c r="P879" i="1"/>
  <c r="Q879" i="1"/>
  <c r="P880" i="1"/>
  <c r="Q880" i="1" s="1"/>
  <c r="P881" i="1"/>
  <c r="Q881" i="1" s="1"/>
  <c r="P882" i="1"/>
  <c r="Q882" i="1" s="1"/>
  <c r="P883" i="1"/>
  <c r="Q883" i="1" s="1"/>
  <c r="P884" i="1"/>
  <c r="Q884" i="1" s="1"/>
  <c r="P885" i="1"/>
  <c r="Q885" i="1"/>
  <c r="P886" i="1"/>
  <c r="Q886" i="1" s="1"/>
  <c r="P887" i="1"/>
  <c r="Q887" i="1" s="1"/>
  <c r="P888" i="1"/>
  <c r="Q888" i="1" s="1"/>
  <c r="P889" i="1"/>
  <c r="Q889" i="1" s="1"/>
  <c r="P890" i="1"/>
  <c r="Q890" i="1" s="1"/>
  <c r="P891" i="1"/>
  <c r="Q891" i="1"/>
  <c r="P892" i="1"/>
  <c r="Q892" i="1" s="1"/>
  <c r="P893" i="1"/>
  <c r="Q893" i="1" s="1"/>
  <c r="P894" i="1"/>
  <c r="Q894" i="1" s="1"/>
  <c r="P895" i="1"/>
  <c r="Q895" i="1" s="1"/>
  <c r="P896" i="1"/>
  <c r="Q896" i="1" s="1"/>
  <c r="P897" i="1"/>
  <c r="Q897" i="1"/>
  <c r="P898" i="1"/>
  <c r="Q898" i="1" s="1"/>
  <c r="P899" i="1"/>
  <c r="Q899" i="1" s="1"/>
  <c r="P900" i="1"/>
  <c r="Q900" i="1" s="1"/>
  <c r="P901" i="1"/>
  <c r="Q901" i="1" s="1"/>
  <c r="P902" i="1"/>
  <c r="Q902" i="1" s="1"/>
  <c r="P903" i="1"/>
  <c r="Q903" i="1"/>
  <c r="P904" i="1"/>
  <c r="Q904" i="1" s="1"/>
  <c r="P905" i="1"/>
  <c r="Q905" i="1" s="1"/>
  <c r="P906" i="1"/>
  <c r="Q906" i="1" s="1"/>
  <c r="Q4" i="1"/>
  <c r="P4" i="1"/>
  <c r="Q70" i="5" l="1"/>
  <c r="Q60" i="5"/>
  <c r="Q40" i="5"/>
  <c r="Q58" i="5"/>
  <c r="Q39" i="5"/>
  <c r="Q68" i="5"/>
  <c r="Q48" i="5"/>
  <c r="Q42" i="5"/>
  <c r="Q28" i="5"/>
  <c r="Q33" i="5"/>
  <c r="Q36" i="5"/>
  <c r="Q64" i="5"/>
  <c r="Q35" i="5"/>
  <c r="Q16" i="5"/>
  <c r="Q34" i="5"/>
  <c r="K7" i="5"/>
  <c r="L7" i="5" s="1"/>
  <c r="Q62" i="5"/>
  <c r="Q43" i="5"/>
  <c r="Q24" i="5"/>
  <c r="Q14" i="5"/>
  <c r="K62" i="5"/>
  <c r="L62" i="5" s="1"/>
  <c r="S62" i="5" s="1"/>
  <c r="K50" i="5"/>
  <c r="L50" i="5" s="1"/>
  <c r="S50" i="5" s="1"/>
  <c r="K38" i="5"/>
  <c r="L38" i="5" s="1"/>
  <c r="S38" i="5" s="1"/>
  <c r="K26" i="5"/>
  <c r="L26" i="5" s="1"/>
  <c r="S26" i="5" s="1"/>
  <c r="K73" i="5"/>
  <c r="L73" i="5" s="1"/>
  <c r="S73" i="5" s="1"/>
  <c r="K61" i="5"/>
  <c r="L61" i="5" s="1"/>
  <c r="S61" i="5" s="1"/>
  <c r="K49" i="5"/>
  <c r="L49" i="5" s="1"/>
  <c r="S49" i="5" s="1"/>
  <c r="K37" i="5"/>
  <c r="L37" i="5" s="1"/>
  <c r="S37" i="5" s="1"/>
  <c r="K25" i="5"/>
  <c r="L25" i="5" s="1"/>
  <c r="S25" i="5" s="1"/>
  <c r="K13" i="5"/>
  <c r="L13" i="5" s="1"/>
  <c r="O71" i="5"/>
  <c r="O67" i="5"/>
  <c r="O63" i="5"/>
  <c r="Q63" i="5" s="1"/>
  <c r="O59" i="5"/>
  <c r="O55" i="5"/>
  <c r="Q55" i="5" s="1"/>
  <c r="O51" i="5"/>
  <c r="Q51" i="5" s="1"/>
  <c r="O47" i="5"/>
  <c r="O43" i="5"/>
  <c r="O39" i="5"/>
  <c r="O35" i="5"/>
  <c r="O31" i="5"/>
  <c r="Q31" i="5" s="1"/>
  <c r="O27" i="5"/>
  <c r="Q27" i="5" s="1"/>
  <c r="O23" i="5"/>
  <c r="O19" i="5"/>
  <c r="O15" i="5"/>
  <c r="Q15" i="5" s="1"/>
  <c r="O11" i="5"/>
  <c r="O7" i="5"/>
  <c r="K72" i="5"/>
  <c r="L72" i="5" s="1"/>
  <c r="S72" i="5" s="1"/>
  <c r="K60" i="5"/>
  <c r="L60" i="5" s="1"/>
  <c r="S60" i="5" s="1"/>
  <c r="K48" i="5"/>
  <c r="L48" i="5" s="1"/>
  <c r="S48" i="5" s="1"/>
  <c r="K36" i="5"/>
  <c r="L36" i="5" s="1"/>
  <c r="S36" i="5" s="1"/>
  <c r="K24" i="5"/>
  <c r="L24" i="5" s="1"/>
  <c r="S24" i="5" s="1"/>
  <c r="K12" i="5"/>
  <c r="L12" i="5" s="1"/>
  <c r="N71" i="5"/>
  <c r="Q71" i="5" s="1"/>
  <c r="N67" i="5"/>
  <c r="Q67" i="5" s="1"/>
  <c r="N59" i="5"/>
  <c r="Q59" i="5" s="1"/>
  <c r="N55" i="5"/>
  <c r="N47" i="5"/>
  <c r="Q47" i="5" s="1"/>
  <c r="N43" i="5"/>
  <c r="N35" i="5"/>
  <c r="N31" i="5"/>
  <c r="N23" i="5"/>
  <c r="Q23" i="5" s="1"/>
  <c r="N19" i="5"/>
  <c r="Q19" i="5" s="1"/>
  <c r="N11" i="5"/>
  <c r="N7" i="5"/>
  <c r="K70" i="5"/>
  <c r="L70" i="5" s="1"/>
  <c r="S70" i="5" s="1"/>
  <c r="K58" i="5"/>
  <c r="L58" i="5" s="1"/>
  <c r="S58" i="5" s="1"/>
  <c r="K46" i="5"/>
  <c r="L46" i="5" s="1"/>
  <c r="S46" i="5" s="1"/>
  <c r="K34" i="5"/>
  <c r="L34" i="5" s="1"/>
  <c r="S34" i="5" s="1"/>
  <c r="K22" i="5"/>
  <c r="L22" i="5" s="1"/>
  <c r="S22" i="5" s="1"/>
  <c r="K10" i="5"/>
  <c r="L10" i="5" s="1"/>
  <c r="O70" i="5"/>
  <c r="O66" i="5"/>
  <c r="O62" i="5"/>
  <c r="O58" i="5"/>
  <c r="O54" i="5"/>
  <c r="O50" i="5"/>
  <c r="Q50" i="5" s="1"/>
  <c r="O46" i="5"/>
  <c r="Q46" i="5" s="1"/>
  <c r="O42" i="5"/>
  <c r="O38" i="5"/>
  <c r="Q38" i="5" s="1"/>
  <c r="O34" i="5"/>
  <c r="O30" i="5"/>
  <c r="O26" i="5"/>
  <c r="Q26" i="5" s="1"/>
  <c r="O22" i="5"/>
  <c r="Q22" i="5" s="1"/>
  <c r="O18" i="5"/>
  <c r="O14" i="5"/>
  <c r="O10" i="5"/>
  <c r="O6" i="5"/>
  <c r="K69" i="5"/>
  <c r="L69" i="5" s="1"/>
  <c r="S69" i="5" s="1"/>
  <c r="K57" i="5"/>
  <c r="L57" i="5" s="1"/>
  <c r="S57" i="5" s="1"/>
  <c r="K45" i="5"/>
  <c r="L45" i="5" s="1"/>
  <c r="S45" i="5" s="1"/>
  <c r="K33" i="5"/>
  <c r="L33" i="5" s="1"/>
  <c r="S33" i="5" s="1"/>
  <c r="K21" i="5"/>
  <c r="L21" i="5" s="1"/>
  <c r="S21" i="5" s="1"/>
  <c r="K9" i="5"/>
  <c r="L9" i="5" s="1"/>
  <c r="N66" i="5"/>
  <c r="Q66" i="5" s="1"/>
  <c r="N54" i="5"/>
  <c r="Q54" i="5" s="1"/>
  <c r="N42" i="5"/>
  <c r="N30" i="5"/>
  <c r="Q30" i="5" s="1"/>
  <c r="N18" i="5"/>
  <c r="Q18" i="5" s="1"/>
  <c r="N6" i="5"/>
  <c r="K68" i="5"/>
  <c r="L68" i="5" s="1"/>
  <c r="S68" i="5" s="1"/>
  <c r="K56" i="5"/>
  <c r="L56" i="5" s="1"/>
  <c r="S56" i="5" s="1"/>
  <c r="K44" i="5"/>
  <c r="L44" i="5" s="1"/>
  <c r="S44" i="5" s="1"/>
  <c r="K32" i="5"/>
  <c r="L32" i="5" s="1"/>
  <c r="S32" i="5" s="1"/>
  <c r="K20" i="5"/>
  <c r="L20" i="5" s="1"/>
  <c r="S20" i="5" s="1"/>
  <c r="K8" i="5"/>
  <c r="L8" i="5" s="1"/>
  <c r="O73" i="5"/>
  <c r="Q73" i="5" s="1"/>
  <c r="O69" i="5"/>
  <c r="Q69" i="5" s="1"/>
  <c r="O65" i="5"/>
  <c r="O61" i="5"/>
  <c r="Q61" i="5" s="1"/>
  <c r="O57" i="5"/>
  <c r="Q57" i="5" s="1"/>
  <c r="O53" i="5"/>
  <c r="O49" i="5"/>
  <c r="Q49" i="5" s="1"/>
  <c r="O45" i="5"/>
  <c r="Q45" i="5" s="1"/>
  <c r="O41" i="5"/>
  <c r="O37" i="5"/>
  <c r="Q37" i="5" s="1"/>
  <c r="O33" i="5"/>
  <c r="O29" i="5"/>
  <c r="O25" i="5"/>
  <c r="Q25" i="5" s="1"/>
  <c r="O21" i="5"/>
  <c r="Q21" i="5" s="1"/>
  <c r="O17" i="5"/>
  <c r="O13" i="5"/>
  <c r="O9" i="5"/>
  <c r="O5" i="5"/>
  <c r="N65" i="5"/>
  <c r="Q65" i="5" s="1"/>
  <c r="N53" i="5"/>
  <c r="Q53" i="5" s="1"/>
  <c r="N41" i="5"/>
  <c r="Q41" i="5" s="1"/>
  <c r="N29" i="5"/>
  <c r="Q29" i="5" s="1"/>
  <c r="N17" i="5"/>
  <c r="Q17" i="5" s="1"/>
  <c r="N5" i="5"/>
  <c r="K64" i="5"/>
  <c r="L64" i="5" s="1"/>
  <c r="S64" i="5" s="1"/>
  <c r="K52" i="5"/>
  <c r="L52" i="5" s="1"/>
  <c r="S52" i="5" s="1"/>
  <c r="K40" i="5"/>
  <c r="L40" i="5" s="1"/>
  <c r="S40" i="5" s="1"/>
  <c r="K28" i="5"/>
  <c r="L28" i="5" s="1"/>
  <c r="S28" i="5" s="1"/>
  <c r="K16" i="5"/>
  <c r="L16" i="5" s="1"/>
  <c r="S16" i="5" s="1"/>
  <c r="R70" i="5" a="1"/>
  <c r="R70" i="5" s="1"/>
  <c r="R41" i="5" a="1"/>
  <c r="R41" i="5" s="1"/>
  <c r="R8" i="5" a="1"/>
  <c r="R8" i="5" s="1"/>
  <c r="R71" i="5" a="1"/>
  <c r="R71" i="5" s="1"/>
  <c r="R65" i="5" a="1"/>
  <c r="R65" i="5" s="1"/>
  <c r="R59" i="5" a="1"/>
  <c r="R59" i="5" s="1"/>
  <c r="R53" i="5" a="1"/>
  <c r="R53" i="5" s="1"/>
  <c r="R47" i="5" a="1"/>
  <c r="R47" i="5" s="1"/>
  <c r="R58" i="5" a="1"/>
  <c r="R58" i="5" s="1"/>
  <c r="R46" i="5" a="1"/>
  <c r="R46" i="5" s="1"/>
  <c r="R34" i="5" a="1"/>
  <c r="R34" i="5" s="1"/>
  <c r="R22" i="5" a="1"/>
  <c r="R22" i="5" s="1"/>
  <c r="R64" i="5" a="1"/>
  <c r="R64" i="5" s="1"/>
  <c r="R52" i="5" a="1"/>
  <c r="R52" i="5" s="1"/>
  <c r="R40" i="5" a="1"/>
  <c r="R40" i="5" s="1"/>
  <c r="R28" i="5" a="1"/>
  <c r="R28" i="5" s="1"/>
  <c r="R16" i="5" a="1"/>
  <c r="R16" i="5" s="1"/>
  <c r="R10" i="5" a="1"/>
  <c r="R10" i="5" s="1"/>
  <c r="R69" i="5" a="1"/>
  <c r="R69" i="5" s="1"/>
  <c r="R57" i="5" a="1"/>
  <c r="R57" i="5" s="1"/>
  <c r="R45" i="5" a="1"/>
  <c r="R45" i="5" s="1"/>
  <c r="R33" i="5" a="1"/>
  <c r="R33" i="5" s="1"/>
  <c r="R21" i="5" a="1"/>
  <c r="R21" i="5" s="1"/>
  <c r="R9" i="5" a="1"/>
  <c r="R9" i="5" s="1"/>
  <c r="R63" i="5" a="1"/>
  <c r="R63" i="5" s="1"/>
  <c r="R51" i="5" a="1"/>
  <c r="R51" i="5" s="1"/>
  <c r="R39" i="5" a="1"/>
  <c r="R39" i="5" s="1"/>
  <c r="R27" i="5" a="1"/>
  <c r="R27" i="5" s="1"/>
  <c r="R15" i="5" a="1"/>
  <c r="R15" i="5" s="1"/>
  <c r="R68" i="5" a="1"/>
  <c r="R68" i="5" s="1"/>
  <c r="R56" i="5" a="1"/>
  <c r="R56" i="5" s="1"/>
  <c r="R44" i="5" a="1"/>
  <c r="R44" i="5" s="1"/>
  <c r="R32" i="5" a="1"/>
  <c r="R32" i="5" s="1"/>
  <c r="R20" i="5" a="1"/>
  <c r="R20" i="5" s="1"/>
  <c r="R4" i="5" a="1"/>
  <c r="R4" i="5" s="1"/>
  <c r="R62" i="5" a="1"/>
  <c r="R62" i="5" s="1"/>
  <c r="R50" i="5" a="1"/>
  <c r="R50" i="5" s="1"/>
  <c r="R38" i="5" a="1"/>
  <c r="R38" i="5" s="1"/>
  <c r="R26" i="5" a="1"/>
  <c r="R26" i="5" s="1"/>
  <c r="R14" i="5" a="1"/>
  <c r="R14" i="5" s="1"/>
  <c r="R67" i="5" a="1"/>
  <c r="R67" i="5" s="1"/>
  <c r="R55" i="5" a="1"/>
  <c r="R55" i="5" s="1"/>
  <c r="R43" i="5" a="1"/>
  <c r="R43" i="5" s="1"/>
  <c r="R31" i="5" a="1"/>
  <c r="R31" i="5" s="1"/>
  <c r="R19" i="5" a="1"/>
  <c r="R19" i="5" s="1"/>
  <c r="R7" i="5" a="1"/>
  <c r="R7" i="5" s="1"/>
  <c r="R73" i="5" a="1"/>
  <c r="R73" i="5" s="1"/>
  <c r="R61" i="5" a="1"/>
  <c r="R61" i="5" s="1"/>
  <c r="R49" i="5" a="1"/>
  <c r="R49" i="5" s="1"/>
  <c r="R37" i="5" a="1"/>
  <c r="R37" i="5" s="1"/>
  <c r="R25" i="5" a="1"/>
  <c r="R25" i="5" s="1"/>
  <c r="R13" i="5" a="1"/>
  <c r="R13" i="5" s="1"/>
  <c r="R66" i="5" a="1"/>
  <c r="R66" i="5" s="1"/>
  <c r="R54" i="5" a="1"/>
  <c r="R54" i="5" s="1"/>
  <c r="R42" i="5" a="1"/>
  <c r="R42" i="5" s="1"/>
  <c r="R30" i="5" a="1"/>
  <c r="R30" i="5" s="1"/>
  <c r="R18" i="5" a="1"/>
  <c r="R18" i="5" s="1"/>
  <c r="R6" i="5" a="1"/>
  <c r="R6" i="5" s="1"/>
  <c r="R72" i="5" a="1"/>
  <c r="R72" i="5" s="1"/>
  <c r="R60" i="5" a="1"/>
  <c r="R60" i="5" s="1"/>
  <c r="R48" i="5" a="1"/>
  <c r="R48" i="5" s="1"/>
  <c r="R36" i="5" a="1"/>
  <c r="R36" i="5" s="1"/>
  <c r="R24" i="5" a="1"/>
  <c r="R24" i="5" s="1"/>
  <c r="R12" i="5" a="1"/>
  <c r="R12" i="5" s="1"/>
  <c r="R35" i="5" a="1"/>
  <c r="R35" i="5" s="1"/>
  <c r="R29" i="5" a="1"/>
  <c r="R29" i="5" s="1"/>
  <c r="R23" i="5" a="1"/>
  <c r="R23" i="5" s="1"/>
  <c r="R17" i="5" a="1"/>
  <c r="R17" i="5" s="1"/>
  <c r="R11" i="5" a="1"/>
  <c r="R11" i="5" s="1"/>
  <c r="R5" i="5" a="1"/>
  <c r="R5" i="5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4" i="1"/>
  <c r="I4" i="1" s="1"/>
  <c r="P5" i="5"/>
  <c r="P6" i="5"/>
  <c r="P7" i="5"/>
  <c r="P8" i="5"/>
  <c r="P9" i="5"/>
  <c r="P10" i="5"/>
  <c r="P11" i="5"/>
  <c r="P12" i="5"/>
  <c r="P13" i="5"/>
  <c r="P4" i="5"/>
  <c r="V2" i="5"/>
  <c r="B69" i="5" l="1"/>
  <c r="K4" i="5" l="1"/>
  <c r="S4" i="5" s="1"/>
  <c r="M4" i="5"/>
  <c r="G4" i="5"/>
  <c r="N4" i="5" s="1"/>
  <c r="S9" i="5"/>
  <c r="S11" i="5"/>
  <c r="S6" i="5"/>
  <c r="S12" i="5"/>
  <c r="S8" i="5"/>
  <c r="S5" i="5"/>
  <c r="S10" i="5"/>
  <c r="S13" i="5"/>
  <c r="S7" i="5"/>
  <c r="H4" i="5"/>
  <c r="O4" i="5" s="1"/>
  <c r="Q8" i="5" l="1"/>
  <c r="Q12" i="5"/>
  <c r="Q13" i="5"/>
  <c r="Q7" i="5"/>
  <c r="Q5" i="5"/>
  <c r="Q4" i="5"/>
  <c r="Q6" i="5" l="1"/>
  <c r="Q11" i="5"/>
  <c r="Q9" i="5"/>
  <c r="Q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<sst xmlns="http://schemas.openxmlformats.org/spreadsheetml/2006/main" count="6025" uniqueCount="361">
  <si>
    <t>Landon Quinones_Nasrat Haqparast</t>
  </si>
  <si>
    <t>2023-09-10T00:15:00.000Z</t>
  </si>
  <si>
    <t>BetRivers</t>
  </si>
  <si>
    <t>Unibet</t>
  </si>
  <si>
    <t>LowVig.ag</t>
  </si>
  <si>
    <t>Bovada</t>
  </si>
  <si>
    <t>BetOnline.ag</t>
  </si>
  <si>
    <t>TwinSpires</t>
  </si>
  <si>
    <t>BetMGM</t>
  </si>
  <si>
    <t>William Hill (US)</t>
  </si>
  <si>
    <t>DraftKings</t>
  </si>
  <si>
    <t>WynnBET</t>
  </si>
  <si>
    <t>SuperBook</t>
  </si>
  <si>
    <t>FanDuel</t>
  </si>
  <si>
    <t>Austen Lane_Justin Tafa</t>
  </si>
  <si>
    <t>2023-09-10T02:00:00.000Z</t>
  </si>
  <si>
    <t>BetUS</t>
  </si>
  <si>
    <t>Anton Turkalj_Tyson Pedro</t>
  </si>
  <si>
    <t>Alexander Volkov_Tai Tuivasa</t>
  </si>
  <si>
    <t>2023-09-10T02:00:02.000Z</t>
  </si>
  <si>
    <t>Israel Adesanya_Sean Strickland</t>
  </si>
  <si>
    <t>2023-09-10T03:00:00.000Z</t>
  </si>
  <si>
    <t>Pittsburgh Steelers_San Francisco 49ers</t>
  </si>
  <si>
    <t>2023-09-10T17:00:00.000Z</t>
  </si>
  <si>
    <t>Atlanta Falcons_Carolina Panthers</t>
  </si>
  <si>
    <t>Baltimore Ravens_Houston Texans</t>
  </si>
  <si>
    <t>Cincinnati Bengals_Cleveland Browns</t>
  </si>
  <si>
    <t>Minnesota Vikings_Tampa Bay Buccaneers</t>
  </si>
  <si>
    <t>New Orleans Saints_Tennessee Titans</t>
  </si>
  <si>
    <t>Arizona Cardinals_Washington Commanders</t>
  </si>
  <si>
    <t>Indianapolis Colts_Jacksonville Jaguars</t>
  </si>
  <si>
    <t>New England Patriots_Philadelphia Eagles</t>
  </si>
  <si>
    <t>2023-09-10T20:25:00.000Z</t>
  </si>
  <si>
    <t>Denver Broncos_Las Vegas Raiders</t>
  </si>
  <si>
    <t>Los Angeles Rams_Seattle Seahawks</t>
  </si>
  <si>
    <t>Chicago Bears_Green Bay Packers</t>
  </si>
  <si>
    <t>Los Angeles Chargers_Miami Dolphins</t>
  </si>
  <si>
    <t>Dallas Cowboys_New York Giants</t>
  </si>
  <si>
    <t>2023-09-11T00:20:00.000Z</t>
  </si>
  <si>
    <t>Buffalo Bills_New York Jets</t>
  </si>
  <si>
    <t>2023-09-12T00:15:00.000Z</t>
  </si>
  <si>
    <t>MyBookie.ag</t>
  </si>
  <si>
    <t>PointsBet (US)</t>
  </si>
  <si>
    <t>Barstool Sportsbook</t>
  </si>
  <si>
    <t>spread</t>
  </si>
  <si>
    <t>odds0</t>
  </si>
  <si>
    <t>Landon Quinones</t>
  </si>
  <si>
    <t>Nasrat Haqparast</t>
  </si>
  <si>
    <t>Austen Lane</t>
  </si>
  <si>
    <t>Justin Tafa</t>
  </si>
  <si>
    <t>Anton Turkalj</t>
  </si>
  <si>
    <t>Tyson Pedro</t>
  </si>
  <si>
    <t>Alexander Volkov</t>
  </si>
  <si>
    <t>Tai Tuivasa</t>
  </si>
  <si>
    <t>Israel Adesanya</t>
  </si>
  <si>
    <t>Sean Strickland</t>
  </si>
  <si>
    <t>Pittsburgh Steelers</t>
  </si>
  <si>
    <t>San Francisco 49ers</t>
  </si>
  <si>
    <t>Atlanta Falcons</t>
  </si>
  <si>
    <t>Carolina Panthers</t>
  </si>
  <si>
    <t>Baltimore Ravens</t>
  </si>
  <si>
    <t>Houston Texans</t>
  </si>
  <si>
    <t>Cincinnati Bengals</t>
  </si>
  <si>
    <t>Cleveland Browns</t>
  </si>
  <si>
    <t>Minnesota Vikings</t>
  </si>
  <si>
    <t>Tampa Bay Buccaneers</t>
  </si>
  <si>
    <t>New Orleans Saints</t>
  </si>
  <si>
    <t>Tennessee Titans</t>
  </si>
  <si>
    <t>Arizona Cardinals</t>
  </si>
  <si>
    <t>Washington Commanders</t>
  </si>
  <si>
    <t>Indianapolis Colts</t>
  </si>
  <si>
    <t>Jacksonville Jaguars</t>
  </si>
  <si>
    <t>New England Patriots</t>
  </si>
  <si>
    <t>Philadelphia Eagles</t>
  </si>
  <si>
    <t>Denver Broncos</t>
  </si>
  <si>
    <t>Las Vegas Raiders</t>
  </si>
  <si>
    <t>Los Angeles Rams</t>
  </si>
  <si>
    <t>Seattle Seahawks</t>
  </si>
  <si>
    <t>Chicago Bears</t>
  </si>
  <si>
    <t>Green Bay Packers</t>
  </si>
  <si>
    <t>Los Angeles Chargers</t>
  </si>
  <si>
    <t>Miami Dolphins</t>
  </si>
  <si>
    <t>Dallas Cowboys</t>
  </si>
  <si>
    <t>New York Giants</t>
  </si>
  <si>
    <t>Row Labels</t>
  </si>
  <si>
    <t>Grand Total</t>
  </si>
  <si>
    <t>Event</t>
  </si>
  <si>
    <t>time</t>
  </si>
  <si>
    <t>Clemson Tigers_Duke Blue Devils</t>
  </si>
  <si>
    <t>2023-09-05T00:00:00.000Z</t>
  </si>
  <si>
    <t>Illinois Fighting Illini_Kansas Jayhawks</t>
  </si>
  <si>
    <t>2023-09-08T23:29:00.000Z</t>
  </si>
  <si>
    <t>Vanderbilt Commodores_Wake Forest Demon Deacons</t>
  </si>
  <si>
    <t>2023-09-09T14:59:00.000Z</t>
  </si>
  <si>
    <t>Colorado Buffaloes_Nebraska Cornhuskers</t>
  </si>
  <si>
    <t>2023-09-09T15:59:00.000Z</t>
  </si>
  <si>
    <t>NC State Wolfpack_Notre Dame Fighting Irish</t>
  </si>
  <si>
    <t>Baylor Bears_Utah Utes</t>
  </si>
  <si>
    <t>Ball State Cardinals_Georgia Bulldogs</t>
  </si>
  <si>
    <t>Purdue Boilermakers_Virginia Tech Hokies</t>
  </si>
  <si>
    <t>Kansas State Wildcats_Troy Trojans</t>
  </si>
  <si>
    <t>James Madison Dukes_Virginia Cavaliers</t>
  </si>
  <si>
    <t>Iowa Hawkeyes_Iowa State Cyclones</t>
  </si>
  <si>
    <t>2023-09-09T19:29:00.000Z</t>
  </si>
  <si>
    <t>Michigan Wolverines_UNLV Rebels</t>
  </si>
  <si>
    <t>Miami Hurricanes_Texas A&amp;M Aggies</t>
  </si>
  <si>
    <t>Ole Miss Rebels_Tulane Green Wave</t>
  </si>
  <si>
    <t>Syracuse Orange_Western Michigan Broncos</t>
  </si>
  <si>
    <t>Miami (OH) RedHawks_UMass Minutemen</t>
  </si>
  <si>
    <t>2023-09-09T19:30:00.000Z</t>
  </si>
  <si>
    <t>Texas State Bobcats_UTSA Roadrunners</t>
  </si>
  <si>
    <t>East Carolina Pirates_Marshall Thundering Herd</t>
  </si>
  <si>
    <t>2023-09-09T20:00:00.000Z</t>
  </si>
  <si>
    <t>Arkansas Razorbacks_Kent State Golden Flashes</t>
  </si>
  <si>
    <t>Tulsa Golden Hurricane_Washington Huskies</t>
  </si>
  <si>
    <t>2023-09-09T20:59:00.000Z</t>
  </si>
  <si>
    <t>Appalachian State Mountaineers_North Carolina Tar Heels</t>
  </si>
  <si>
    <t>2023-09-09T21:14:00.000Z</t>
  </si>
  <si>
    <t>Oklahoma Sooners_SMU Mustangs</t>
  </si>
  <si>
    <t>2023-09-09T21:59:00.000Z</t>
  </si>
  <si>
    <t>Florida Atlantic Owls_Ohio Bobcats</t>
  </si>
  <si>
    <t>2023-09-09T22:00:00.000Z</t>
  </si>
  <si>
    <t>Liberty Flames_New Mexico State Aggies</t>
  </si>
  <si>
    <t>Georgia Southern Eagles_UAB Blazers</t>
  </si>
  <si>
    <t>Louisiana Ragin Cajuns_Old Dominion Monarchs</t>
  </si>
  <si>
    <t>Cincinnati Bearcats_Pittsburgh Panthers</t>
  </si>
  <si>
    <t>2023-09-09T22:29:00.000Z</t>
  </si>
  <si>
    <t>Florida International Panthers_North Texas Mean Green</t>
  </si>
  <si>
    <t>2023-09-09T22:30:00.000Z</t>
  </si>
  <si>
    <t>Alabama Crimson Tide_Texas Longhorns</t>
  </si>
  <si>
    <t>2023-09-09T22:59:00.000Z</t>
  </si>
  <si>
    <t>Oregon Ducks_Texas Tech Red Raiders</t>
  </si>
  <si>
    <t>Boise State Broncos_UCF Knights</t>
  </si>
  <si>
    <t>Middle Tennessee Blue Raiders_Missouri Tigers</t>
  </si>
  <si>
    <t>2023-09-09T23:00:00.000Z</t>
  </si>
  <si>
    <t>Georgia State Panthers_UConn Huskies</t>
  </si>
  <si>
    <t>Coastal Carolina Chanticleers_Jacksonville State Gamecocks</t>
  </si>
  <si>
    <t>Arkansas State Red Wolves_Memphis Tigers</t>
  </si>
  <si>
    <t>Houston Cougars_Rice Owls</t>
  </si>
  <si>
    <t>Washington State Cougars_Wisconsin Badgers</t>
  </si>
  <si>
    <t>2023-09-09T23:29:00.000Z</t>
  </si>
  <si>
    <t>Arizona Wildcats_Mississippi State Bulldogs</t>
  </si>
  <si>
    <t>Charlotte 49ers_Maryland Terrapins</t>
  </si>
  <si>
    <t>San Diego State Aztecs_UCLA Bruins</t>
  </si>
  <si>
    <t>2023-09-09T23:30:00.000Z</t>
  </si>
  <si>
    <t>Eastern Michigan Eagles_Minnesota Golden Gophers</t>
  </si>
  <si>
    <t>Air Force Falcons_Sam Houston State Bearkats</t>
  </si>
  <si>
    <t>2023-09-10T00:00:00.000Z</t>
  </si>
  <si>
    <t>Auburn Tigers_California Golden Bears</t>
  </si>
  <si>
    <t>2023-09-10T02:29:00.000Z</t>
  </si>
  <si>
    <t>Stanford Cardinal_USC Trojans</t>
  </si>
  <si>
    <t>Arizona State Sun Devils_Oklahoma State Cowboys</t>
  </si>
  <si>
    <t>Air Force Falcons</t>
  </si>
  <si>
    <t>Sam Houston State Bearkats</t>
  </si>
  <si>
    <t>Alabama Crimson Tide</t>
  </si>
  <si>
    <t>Texas Longhorns</t>
  </si>
  <si>
    <t>Appalachian State Mountaineers</t>
  </si>
  <si>
    <t>North Carolina Tar Heels</t>
  </si>
  <si>
    <t>Arizona State Sun Devils</t>
  </si>
  <si>
    <t>Oklahoma State Cowboys</t>
  </si>
  <si>
    <t>Arizona Wildcats</t>
  </si>
  <si>
    <t>Mississippi State Bulldogs</t>
  </si>
  <si>
    <t>Arkansas Razorbacks</t>
  </si>
  <si>
    <t>Kent State Golden Flashes</t>
  </si>
  <si>
    <t>Arkansas State Red Wolves</t>
  </si>
  <si>
    <t>Memphis Tigers</t>
  </si>
  <si>
    <t>Auburn Tigers</t>
  </si>
  <si>
    <t>California Golden Bears</t>
  </si>
  <si>
    <t>Ball State Cardinals</t>
  </si>
  <si>
    <t>Georgia Bulldogs</t>
  </si>
  <si>
    <t>Baylor Bears</t>
  </si>
  <si>
    <t>Utah Utes</t>
  </si>
  <si>
    <t>Boise State Broncos</t>
  </si>
  <si>
    <t>UCF Knights</t>
  </si>
  <si>
    <t>Charlotte 49ers</t>
  </si>
  <si>
    <t>Maryland Terrapins</t>
  </si>
  <si>
    <t>Cincinnati Bearcats</t>
  </si>
  <si>
    <t>Pittsburgh Panthers</t>
  </si>
  <si>
    <t>Coastal Carolina Chanticleers</t>
  </si>
  <si>
    <t>Jacksonville State Gamecocks</t>
  </si>
  <si>
    <t>Colorado Buffaloes</t>
  </si>
  <si>
    <t>Nebraska Cornhuskers</t>
  </si>
  <si>
    <t>East Carolina Pirates</t>
  </si>
  <si>
    <t>Marshall Thundering Herd</t>
  </si>
  <si>
    <t>Eastern Michigan Eagles</t>
  </si>
  <si>
    <t>Minnesota Golden Gophers</t>
  </si>
  <si>
    <t>Florida Atlantic Owls</t>
  </si>
  <si>
    <t>Ohio Bobcats</t>
  </si>
  <si>
    <t>Florida International Panthers</t>
  </si>
  <si>
    <t>North Texas Mean Green</t>
  </si>
  <si>
    <t>Georgia Southern Eagles</t>
  </si>
  <si>
    <t>UAB Blazers</t>
  </si>
  <si>
    <t>Georgia State Panthers</t>
  </si>
  <si>
    <t>UConn Huskies</t>
  </si>
  <si>
    <t>Houston Cougars</t>
  </si>
  <si>
    <t>Rice Owls</t>
  </si>
  <si>
    <t>Illinois Fighting Illini</t>
  </si>
  <si>
    <t>Kansas Jayhawks</t>
  </si>
  <si>
    <t>Iowa Hawkeyes</t>
  </si>
  <si>
    <t>Iowa State Cyclones</t>
  </si>
  <si>
    <t>James Madison Dukes</t>
  </si>
  <si>
    <t>Virginia Cavaliers</t>
  </si>
  <si>
    <t>Kansas State Wildcats</t>
  </si>
  <si>
    <t>Troy Trojans</t>
  </si>
  <si>
    <t>Liberty Flames</t>
  </si>
  <si>
    <t>New Mexico State Aggies</t>
  </si>
  <si>
    <t>Louisiana Ragin Cajuns</t>
  </si>
  <si>
    <t>Old Dominion Monarchs</t>
  </si>
  <si>
    <t>Miami (OH) RedHawks</t>
  </si>
  <si>
    <t>UMass Minutemen</t>
  </si>
  <si>
    <t>Miami Hurricanes</t>
  </si>
  <si>
    <t>Texas A&amp;M Aggies</t>
  </si>
  <si>
    <t>Michigan Wolverines</t>
  </si>
  <si>
    <t>UNLV Rebels</t>
  </si>
  <si>
    <t>Middle Tennessee Blue Raiders</t>
  </si>
  <si>
    <t>Missouri Tigers</t>
  </si>
  <si>
    <t>NC State Wolfpack</t>
  </si>
  <si>
    <t>Notre Dame Fighting Irish</t>
  </si>
  <si>
    <t>Oklahoma Sooners</t>
  </si>
  <si>
    <t>SMU Mustangs</t>
  </si>
  <si>
    <t>Ole Miss Rebels</t>
  </si>
  <si>
    <t>Tulane Green Wave</t>
  </si>
  <si>
    <t>Oregon Ducks</t>
  </si>
  <si>
    <t>Texas Tech Red Raiders</t>
  </si>
  <si>
    <t>Purdue Boilermakers</t>
  </si>
  <si>
    <t>Virginia Tech Hokies</t>
  </si>
  <si>
    <t>San Diego State Aztecs</t>
  </si>
  <si>
    <t>UCLA Bruins</t>
  </si>
  <si>
    <t>Stanford Cardinal</t>
  </si>
  <si>
    <t>USC Trojans</t>
  </si>
  <si>
    <t>Syracuse Orange</t>
  </si>
  <si>
    <t>Western Michigan Broncos</t>
  </si>
  <si>
    <t>Texas State Bobcats</t>
  </si>
  <si>
    <t>UTSA Roadrunners</t>
  </si>
  <si>
    <t>Tulsa Golden Hurricane</t>
  </si>
  <si>
    <t>Washington Huskies</t>
  </si>
  <si>
    <t>Vanderbilt Commodores</t>
  </si>
  <si>
    <t>Wake Forest Demon Deacons</t>
  </si>
  <si>
    <t>Washington State Cougars</t>
  </si>
  <si>
    <t>Wisconsin Badgers</t>
  </si>
  <si>
    <t>MMA</t>
  </si>
  <si>
    <t>NFL</t>
  </si>
  <si>
    <t>NCAAF</t>
  </si>
  <si>
    <t>Sport</t>
  </si>
  <si>
    <t>source</t>
  </si>
  <si>
    <t>odds1</t>
  </si>
  <si>
    <t>raw</t>
  </si>
  <si>
    <t>sport</t>
  </si>
  <si>
    <t>avg0</t>
  </si>
  <si>
    <t>avg1</t>
  </si>
  <si>
    <t>fave</t>
  </si>
  <si>
    <t>dog</t>
  </si>
  <si>
    <t>probfave</t>
  </si>
  <si>
    <t>"NFL:Commanders:Cardinals"</t>
  </si>
  <si>
    <t>"NFL:Falcons:Panthers"</t>
  </si>
  <si>
    <t>"NFL:Ravens:Texans"</t>
  </si>
  <si>
    <t>"NFL:Bears:Packers"</t>
  </si>
  <si>
    <t>"NFL:Bengals:Browns"</t>
  </si>
  <si>
    <t>"NFL:Cowboys:Giants"</t>
  </si>
  <si>
    <t>"NFL:Broncos:Raiders"</t>
  </si>
  <si>
    <t>"NFL:Jaguars:Colts"</t>
  </si>
  <si>
    <t>"NFL:Chargers:Dolphins"</t>
  </si>
  <si>
    <t>"NFL:Seahawks:Rams"</t>
  </si>
  <si>
    <t>"NFL:Vikings:Buccaneers"</t>
  </si>
  <si>
    <t>"NFL:Eagles:Patriots"</t>
  </si>
  <si>
    <t>"NFL:Saints:Titans"</t>
  </si>
  <si>
    <t>"NFL:49ers:Steelers"</t>
  </si>
  <si>
    <t>"NCAAF:Alabama:Texas"</t>
  </si>
  <si>
    <t>"NCAAF:Mississippi:Arizona"</t>
  </si>
  <si>
    <t>"NCAAF:Auburn:California"</t>
  </si>
  <si>
    <t>"NCAAF:Utah:Baylor"</t>
  </si>
  <si>
    <t>"NCAAF:Pittsburgh:Cincinnati"</t>
  </si>
  <si>
    <t>"NCAAF:Colorado:Nebraska"</t>
  </si>
  <si>
    <t>"NCAAF:Marshall:East"</t>
  </si>
  <si>
    <t>"NCAAF:Houston:Rice"</t>
  </si>
  <si>
    <t>"NCAAF:Kansas:Illinois"</t>
  </si>
  <si>
    <t>"NCAAF:Texas:Miami"</t>
  </si>
  <si>
    <t>"NCAAF:Oregon:Texas"</t>
  </si>
  <si>
    <t>"NCAAF:Wisconsin:Washington"</t>
  </si>
  <si>
    <t>"MMA:Volkov:Tuivasa"</t>
  </si>
  <si>
    <t>"MMA:Adesanya:Strickland"</t>
  </si>
  <si>
    <t>odds</t>
  </si>
  <si>
    <t>names</t>
  </si>
  <si>
    <t>UTC</t>
  </si>
  <si>
    <t>utc</t>
  </si>
  <si>
    <t>sched</t>
  </si>
  <si>
    <t>"MMA:Turkalj:Pedro"</t>
  </si>
  <si>
    <t>"MMA:Tafa:Lane"</t>
  </si>
  <si>
    <t>"MMA:Haqparast:Quinones"</t>
  </si>
  <si>
    <t>"NCAAF:Virginia:Purdue"</t>
  </si>
  <si>
    <t>"NCAAF:Georgia:UConn"</t>
  </si>
  <si>
    <t>"NCAAF:UCF:Boise"</t>
  </si>
  <si>
    <t>"NCAAF:Oklahoma:Arizona"</t>
  </si>
  <si>
    <t>"NCAAF:Florida:Ohio"</t>
  </si>
  <si>
    <t>"NCAAF:Georgia:UAB"</t>
  </si>
  <si>
    <t>"NCAAF:James:Virginia"</t>
  </si>
  <si>
    <t>"NCAAF:Miami:UMass"</t>
  </si>
  <si>
    <t>"NCAAF:Louisiana:Old"</t>
  </si>
  <si>
    <t>"NCAAF:UTSA:Texas"</t>
  </si>
  <si>
    <t>"NCAAF:Wake:Vanderbilt"</t>
  </si>
  <si>
    <t>"NCAAF:Liberty:New"</t>
  </si>
  <si>
    <t>"NCAAF:Coastal:Jacksonville"</t>
  </si>
  <si>
    <t>"NCAAF:North:Florida"</t>
  </si>
  <si>
    <t>"NCAAF:Kansas:Troy"</t>
  </si>
  <si>
    <t>"NCAAF:North:Appalachian"</t>
  </si>
  <si>
    <t>"NCAAF:Air:Sam"</t>
  </si>
  <si>
    <t>"NCAAF:Oklahoma:SMU"</t>
  </si>
  <si>
    <t>"NCAAF:Minnesota:Eastern"</t>
  </si>
  <si>
    <t>"NCAAF:Missouri:Middle"</t>
  </si>
  <si>
    <t>"NCAAF:Memphis:Arkansas"</t>
  </si>
  <si>
    <t>"NCAAF:Syracuse:Western"</t>
  </si>
  <si>
    <t>"NCAAF:Maryland:Charlotte"</t>
  </si>
  <si>
    <t>"NCAAF:USC:Stanford"</t>
  </si>
  <si>
    <t>"NCAAF:Washington:Tulsa"</t>
  </si>
  <si>
    <t>"NCAAF:Georgia:Ball"</t>
  </si>
  <si>
    <t>"NCAAF:Michigan:UNLV"</t>
  </si>
  <si>
    <t>"NCAAF:Arkansas:Kent"</t>
  </si>
  <si>
    <t>Jack Jenkins_Jose Mariscal</t>
  </si>
  <si>
    <t>Jamie Mullarkey_John Makdessi</t>
  </si>
  <si>
    <t>Carlos Ulberg_Da Un Jung</t>
  </si>
  <si>
    <t>Gabriel Miranda_Shane Young</t>
  </si>
  <si>
    <t>2023-09-09T22:45:00.000Z</t>
  </si>
  <si>
    <t>Kevin Jousset_Kiefer Crosbie</t>
  </si>
  <si>
    <t>Charlie Radtke_Mike Mathetha</t>
  </si>
  <si>
    <t>Felipe Dos Santos_Manel Kape</t>
  </si>
  <si>
    <t>2023-09-10T03:15:00.000Z</t>
  </si>
  <si>
    <t>datetime</t>
  </si>
  <si>
    <t>Min of fave</t>
  </si>
  <si>
    <t>Max of fave</t>
  </si>
  <si>
    <t>diff</t>
  </si>
  <si>
    <t>perc</t>
  </si>
  <si>
    <t>Carlos Ulberg</t>
  </si>
  <si>
    <t>Da Un Jung</t>
  </si>
  <si>
    <t>Charlie Radtke</t>
  </si>
  <si>
    <t>Mike Mathetha</t>
  </si>
  <si>
    <t>Felipe Dos Santos</t>
  </si>
  <si>
    <t>Manel Kape</t>
  </si>
  <si>
    <t>Gabriel Miranda</t>
  </si>
  <si>
    <t>Shane Young</t>
  </si>
  <si>
    <t>Jack Jenkins</t>
  </si>
  <si>
    <t>Jose Mariscal</t>
  </si>
  <si>
    <t>Jamie Mullarkey</t>
  </si>
  <si>
    <t>John Makdessi</t>
  </si>
  <si>
    <t>Kevin Jousset</t>
  </si>
  <si>
    <t>Kiefer Crosbie</t>
  </si>
  <si>
    <t>"MMA:Ulberg:Jung"</t>
  </si>
  <si>
    <t>"MMA:Radtke:Mathetha"</t>
  </si>
  <si>
    <t>"MMA:Kape:Santos"</t>
  </si>
  <si>
    <t>"MMA:Young:Miranda"</t>
  </si>
  <si>
    <t>"MMA:Jenkins:Mariscal"</t>
  </si>
  <si>
    <t>"MMA:Mullarkey:Makdessi"</t>
  </si>
  <si>
    <t>"MMA:Jousset:Crosbie"</t>
  </si>
  <si>
    <t>"NCAAF:OleMiss:Tulane"</t>
  </si>
  <si>
    <t>"NCAAF:Iowa:IowaState"</t>
  </si>
  <si>
    <t>"NCAAF:UCLA:SanDiego"</t>
  </si>
  <si>
    <t>"NCAAF:Notre:NCState"</t>
  </si>
  <si>
    <t>truncated0</t>
  </si>
  <si>
    <t>truncated1</t>
  </si>
  <si>
    <t>pre0</t>
  </si>
  <si>
    <t>Second1</t>
  </si>
  <si>
    <t>Average of fave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</si>
</sst>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%;[Red]\-0%"/>
    <numFmt numFmtId="165" formatCode="0.0%;[Red]\-0.0%"/>
    <numFmt numFmtId="166" formatCode="#,##0;[Red]#,##0"/>
    <numFmt numFmtId="167" formatCode="#,##0.00;[Red]#,##0.00"/>
    <numFmt numFmtId="168" formatCode="[$-409]m/d/yy\ h:mm\ AM/PM;@"/>
    <numFmt numFmtId="169" formatCode="###0;[Red]###0"/>
    <numFmt numFmtId="170" formatCode="m/d/yy"/>
    <numFmt numFmtId="171" formatCode="0.00%;[Red]\-0.00%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/>
    <xf numFmtId="167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168" fontId="4" fillId="0" borderId="0" xfId="0" applyNumberFormat="1" applyFont="1" applyAlignment="1">
      <alignment horizontal="left" vertical="center"/>
    </xf>
    <xf numFmtId="169" fontId="1" fillId="2" borderId="0" xfId="1" applyNumberFormat="1" applyBorder="1"/>
    <xf numFmtId="166" fontId="0" fillId="0" borderId="0" xfId="0" applyNumberFormat="1"/>
    <xf numFmtId="22" fontId="0" fillId="0" borderId="0" xfId="0" applyNumberFormat="1"/>
    <xf numFmtId="0" fontId="1" fillId="5" borderId="0" xfId="1" applyFill="1" applyBorder="1"/>
    <xf numFmtId="0" fontId="1" fillId="5" borderId="2" xfId="1" applyFill="1" applyBorder="1"/>
    <xf numFmtId="0" fontId="2" fillId="5" borderId="2" xfId="0" applyFont="1" applyFill="1" applyBorder="1"/>
    <xf numFmtId="166" fontId="2" fillId="5" borderId="3" xfId="0" applyNumberFormat="1" applyFont="1" applyFill="1" applyBorder="1"/>
    <xf numFmtId="166" fontId="2" fillId="5" borderId="5" xfId="0" applyNumberFormat="1" applyFont="1" applyFill="1" applyBorder="1"/>
    <xf numFmtId="0" fontId="1" fillId="5" borderId="7" xfId="1" applyFill="1" applyBorder="1"/>
    <xf numFmtId="0" fontId="2" fillId="5" borderId="7" xfId="0" applyFont="1" applyFill="1" applyBorder="1"/>
    <xf numFmtId="166" fontId="2" fillId="5" borderId="8" xfId="0" applyNumberFormat="1" applyFont="1" applyFill="1" applyBorder="1"/>
    <xf numFmtId="170" fontId="0" fillId="0" borderId="0" xfId="0" applyNumberFormat="1"/>
    <xf numFmtId="0" fontId="5" fillId="4" borderId="1" xfId="2" applyBorder="1"/>
    <xf numFmtId="0" fontId="5" fillId="4" borderId="2" xfId="2" applyBorder="1"/>
    <xf numFmtId="167" fontId="5" fillId="4" borderId="3" xfId="2" applyNumberFormat="1" applyBorder="1"/>
    <xf numFmtId="0" fontId="5" fillId="4" borderId="4" xfId="2" applyBorder="1"/>
    <xf numFmtId="0" fontId="5" fillId="4" borderId="0" xfId="2" applyBorder="1"/>
    <xf numFmtId="167" fontId="5" fillId="4" borderId="5" xfId="2" applyNumberFormat="1" applyBorder="1"/>
    <xf numFmtId="0" fontId="5" fillId="4" borderId="6" xfId="2" applyBorder="1"/>
    <xf numFmtId="0" fontId="5" fillId="4" borderId="7" xfId="2" applyBorder="1"/>
    <xf numFmtId="167" fontId="5" fillId="4" borderId="8" xfId="2" applyNumberFormat="1" applyBorder="1"/>
    <xf numFmtId="171" fontId="2" fillId="0" borderId="0" xfId="0" applyNumberFormat="1" applyFont="1"/>
    <xf numFmtId="0" fontId="2" fillId="5" borderId="0" xfId="0" applyFont="1" applyFill="1"/>
    <xf numFmtId="167" fontId="2" fillId="3" borderId="1" xfId="0" applyNumberFormat="1" applyFont="1" applyFill="1" applyBorder="1"/>
    <xf numFmtId="167" fontId="2" fillId="3" borderId="4" xfId="0" applyNumberFormat="1" applyFont="1" applyFill="1" applyBorder="1"/>
    <xf numFmtId="167" fontId="2" fillId="3" borderId="6" xfId="0" applyNumberFormat="1" applyFont="1" applyFill="1" applyBorder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164" fontId="2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" refreshedDate="45174.857198148151" createdVersion="8" refreshedVersion="8" minRefreshableVersion="3" recordCount="903" xr:uid="{878C2574-5BB0-4344-A145-5EC2FCB92566}">
  <cacheSource type="worksheet">
    <worksheetSource ref="K3:S906" sheet="Raw"/>
  </cacheSource>
  <cacheFields count="9">
    <cacheField name="Event" numFmtId="0">
      <sharedItems count="70">
        <s v="Illinois Fighting Illini_Kansas Jayhawks"/>
        <s v="Vanderbilt Commodores_Wake Forest Demon Deacons"/>
        <s v="Colorado Buffaloes_Nebraska Cornhuskers"/>
        <s v="NC State Wolfpack_Notre Dame Fighting Irish"/>
        <s v="Baylor Bears_Utah Utes"/>
        <s v="Ball State Cardinals_Georgia Bulldogs"/>
        <s v="Purdue Boilermakers_Virginia Tech Hokies"/>
        <s v="Kansas State Wildcats_Troy Trojans"/>
        <s v="James Madison Dukes_Virginia Cavaliers"/>
        <s v="Iowa Hawkeyes_Iowa State Cyclones"/>
        <s v="Michigan Wolverines_UNLV Rebels"/>
        <s v="Miami Hurricanes_Texas A&amp;M Aggies"/>
        <s v="Ole Miss Rebels_Tulane Green Wave"/>
        <s v="Syracuse Orange_Western Michigan Broncos"/>
        <s v="Miami (OH) RedHawks_UMass Minutemen"/>
        <s v="Texas State Bobcats_UTSA Roadrunners"/>
        <s v="East Carolina Pirates_Marshall Thundering Herd"/>
        <s v="Arkansas Razorbacks_Kent State Golden Flashes"/>
        <s v="Tulsa Golden Hurricane_Washington Huskies"/>
        <s v="Appalachian State Mountaineers_North Carolina Tar Heels"/>
        <s v="Oklahoma Sooners_SMU Mustangs"/>
        <s v="Florida Atlantic Owls_Ohio Bobcats"/>
        <s v="Liberty Flames_New Mexico State Aggies"/>
        <s v="Georgia Southern Eagles_UAB Blazers"/>
        <s v="Louisiana Ragin Cajuns_Old Dominion Monarchs"/>
        <s v="Cincinnati Bearcats_Pittsburgh Panthers"/>
        <s v="Florida International Panthers_North Texas Mean Green"/>
        <s v="Alabama Crimson Tide_Texas Longhorns"/>
        <s v="Oregon Ducks_Texas Tech Red Raiders"/>
        <s v="Boise State Broncos_UCF Knights"/>
        <s v="Middle Tennessee Blue Raiders_Missouri Tigers"/>
        <s v="Georgia State Panthers_UConn Huskies"/>
        <s v="Coastal Carolina Chanticleers_Jacksonville State Gamecocks"/>
        <s v="Arkansas State Red Wolves_Memphis Tigers"/>
        <s v="Houston Cougars_Rice Owls"/>
        <s v="Washington State Cougars_Wisconsin Badgers"/>
        <s v="Arizona Wildcats_Mississippi State Bulldogs"/>
        <s v="Charlotte 49ers_Maryland Terrapins"/>
        <s v="San Diego State Aztecs_UCLA Bruins"/>
        <s v="Eastern Michigan Eagles_Minnesota Golden Gophers"/>
        <s v="Air Force Falcons_Sam Houston State Bearkats"/>
        <s v="Auburn Tigers_California Golden Bears"/>
        <s v="Stanford Cardinal_USC Trojans"/>
        <s v="Arizona State Sun Devils_Oklahoma State Cowboys"/>
        <s v="Jack Jenkins_Jose Mariscal"/>
        <s v="Jamie Mullarkey_John Makdessi"/>
        <s v="Carlos Ulberg_Da Un Jung"/>
        <s v="Gabriel Miranda_Shane Young"/>
        <s v="Kevin Jousset_Kiefer Crosbie"/>
        <s v="Charlie Radtke_Mike Mathetha"/>
        <s v="Landon Quinones_Nasrat Haqparast"/>
        <s v="Austen Lane_Justin Tafa"/>
        <s v="Anton Turkalj_Tyson Pedro"/>
        <s v="Alexander Volkov_Tai Tuivasa"/>
        <s v="Israel Adesanya_Sean Strickland"/>
        <s v="Felipe Dos Santos_Manel Kape"/>
        <s v="Pittsburgh Steelers_San Francisco 49ers"/>
        <s v="Atlanta Falcons_Carolina Panthers"/>
        <s v="Baltimore Ravens_Houston Texans"/>
        <s v="Cincinnati Bengals_Cleveland Browns"/>
        <s v="Minnesota Vikings_Tampa Bay Buccaneers"/>
        <s v="New Orleans Saints_Tennessee Titans"/>
        <s v="Arizona Cardinals_Washington Commanders"/>
        <s v="Indianapolis Colts_Jacksonville Jaguars"/>
        <s v="New England Patriots_Philadelphia Eagles"/>
        <s v="Denver Broncos_Las Vegas Raiders"/>
        <s v="Los Angeles Rams_Seattle Seahawks"/>
        <s v="Chicago Bears_Green Bay Packers"/>
        <s v="Los Angeles Chargers_Miami Dolphins"/>
        <s v="Dallas Cowboys_New York Giants"/>
      </sharedItems>
    </cacheField>
    <cacheField name="time" numFmtId="0">
      <sharedItems/>
    </cacheField>
    <cacheField name="odds0" numFmtId="0">
      <sharedItems containsSemiMixedTypes="0" containsString="0" containsNumber="1" minValue="1" maxValue="26"/>
    </cacheField>
    <cacheField name="odds1" numFmtId="0">
      <sharedItems containsSemiMixedTypes="0" containsString="0" containsNumber="1" minValue="1.01" maxValue="41"/>
    </cacheField>
    <cacheField name="sport" numFmtId="0">
      <sharedItems count="3">
        <s v="NCAAF"/>
        <s v="MMA"/>
        <s v="NFL"/>
      </sharedItems>
    </cacheField>
    <cacheField name="datetime" numFmtId="168">
      <sharedItems containsSemiMixedTypes="0" containsNonDate="0" containsDate="1" containsString="0" minDate="2023-09-08T23:29:00" maxDate="2023-09-11T00:20:00"/>
    </cacheField>
    <cacheField name="UTC" numFmtId="169">
      <sharedItems containsSemiMixedTypes="0" containsString="0" containsNumber="1" minValue="1694215740.0000002" maxValue="1694391600.0000002"/>
    </cacheField>
    <cacheField name="spread" numFmtId="0">
      <sharedItems containsSemiMixedTypes="0" containsString="0" containsNumber="1" minValue="0" maxValue="0.97560975609756095"/>
    </cacheField>
    <cacheField name="fave" numFmtId="0">
      <sharedItems containsSemiMixedTypes="0" containsString="0" containsNumber="1" minValue="0.51100000000000001" maxValue="0.998804878048780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3">
  <r>
    <x v="0"/>
    <s v="2023-09-08T23:29:00.000Z"/>
    <n v="2.36"/>
    <n v="1.61"/>
    <x v="0"/>
    <d v="2023-09-08T23:29:00"/>
    <n v="1694215740.0000002"/>
    <n v="0.19738919886303813"/>
    <n v="0.60969459943151905"/>
  </r>
  <r>
    <x v="0"/>
    <s v="2023-09-08T23:29:00.000Z"/>
    <n v="2.4"/>
    <n v="1.6"/>
    <x v="0"/>
    <d v="2023-09-08T23:29:00"/>
    <n v="1694215740.0000002"/>
    <n v="0.20833333333333331"/>
    <n v="0.61516666666666664"/>
  </r>
  <r>
    <x v="0"/>
    <s v="2023-09-08T23:29:00.000Z"/>
    <n v="2.34"/>
    <n v="1.61"/>
    <x v="0"/>
    <d v="2023-09-08T23:29:00"/>
    <n v="1694215740.0000002"/>
    <n v="0.19376758507193281"/>
    <n v="0.60788379253596636"/>
  </r>
  <r>
    <x v="0"/>
    <s v="2023-09-08T23:29:00.000Z"/>
    <n v="2.4"/>
    <n v="1.62"/>
    <x v="0"/>
    <d v="2023-09-08T23:29:00"/>
    <n v="1694215740.0000002"/>
    <n v="0.20061728395061723"/>
    <n v="0.61130864197530865"/>
  </r>
  <r>
    <x v="0"/>
    <s v="2023-09-08T23:29:00.000Z"/>
    <n v="2.35"/>
    <n v="1.62"/>
    <x v="0"/>
    <d v="2023-09-08T23:29:00"/>
    <n v="1694215740.0000002"/>
    <n v="0.19175203572366689"/>
    <n v="0.60687601786183343"/>
  </r>
  <r>
    <x v="0"/>
    <s v="2023-09-08T23:29:00.000Z"/>
    <n v="2.35"/>
    <n v="1.62"/>
    <x v="0"/>
    <d v="2023-09-08T23:29:00"/>
    <n v="1694215740.0000002"/>
    <n v="0.19175203572366689"/>
    <n v="0.60687601786183343"/>
  </r>
  <r>
    <x v="0"/>
    <s v="2023-09-08T23:29:00.000Z"/>
    <n v="2.25"/>
    <n v="1.65"/>
    <x v="0"/>
    <d v="2023-09-08T23:29:00"/>
    <n v="1694215740.0000002"/>
    <n v="0.16161616161616166"/>
    <n v="0.59180808080808078"/>
  </r>
  <r>
    <x v="0"/>
    <s v="2023-09-08T23:29:00.000Z"/>
    <n v="2.25"/>
    <n v="1.65"/>
    <x v="0"/>
    <d v="2023-09-08T23:29:00"/>
    <n v="1694215740.0000002"/>
    <n v="0.16161616161616166"/>
    <n v="0.59180808080808078"/>
  </r>
  <r>
    <x v="0"/>
    <s v="2023-09-08T23:29:00.000Z"/>
    <n v="2.4500000000000002"/>
    <n v="1.57"/>
    <x v="0"/>
    <d v="2023-09-08T23:29:00"/>
    <n v="1694215740.0000002"/>
    <n v="0.22877940985311324"/>
    <n v="0.62538970492655666"/>
  </r>
  <r>
    <x v="0"/>
    <s v="2023-09-08T23:29:00.000Z"/>
    <n v="2.33"/>
    <n v="1.65"/>
    <x v="0"/>
    <d v="2023-09-08T23:29:00"/>
    <n v="1694215740.0000002"/>
    <n v="0.17687605670438289"/>
    <n v="0.5994380283521914"/>
  </r>
  <r>
    <x v="0"/>
    <s v="2023-09-08T23:29:00.000Z"/>
    <n v="2.35"/>
    <n v="1.65"/>
    <x v="0"/>
    <d v="2023-09-08T23:29:00"/>
    <n v="1694215740.0000002"/>
    <n v="0.18052869116698905"/>
    <n v="0.60126434558349451"/>
  </r>
  <r>
    <x v="0"/>
    <s v="2023-09-08T23:29:00.000Z"/>
    <n v="2.35"/>
    <n v="1.64"/>
    <x v="0"/>
    <d v="2023-09-08T23:29:00"/>
    <n v="1694215740.0000002"/>
    <n v="0.18422418266735857"/>
    <n v="0.60311209133367927"/>
  </r>
  <r>
    <x v="0"/>
    <s v="2023-09-08T23:29:00.000Z"/>
    <n v="2.4"/>
    <n v="1.61"/>
    <x v="0"/>
    <d v="2023-09-08T23:29:00"/>
    <n v="1694215740.0000002"/>
    <n v="0.20445134575569351"/>
    <n v="0.61322567287784679"/>
  </r>
  <r>
    <x v="0"/>
    <s v="2023-09-08T23:29:00.000Z"/>
    <n v="2.35"/>
    <n v="1.65"/>
    <x v="0"/>
    <d v="2023-09-08T23:29:00"/>
    <n v="1694215740.0000002"/>
    <n v="0.18052869116698905"/>
    <n v="0.60126434558349451"/>
  </r>
  <r>
    <x v="0"/>
    <s v="2023-09-08T23:29:00.000Z"/>
    <n v="2.25"/>
    <n v="1.65"/>
    <x v="0"/>
    <d v="2023-09-08T23:29:00"/>
    <n v="1694215740.0000002"/>
    <n v="0.16161616161616166"/>
    <n v="0.59180808080808078"/>
  </r>
  <r>
    <x v="1"/>
    <s v="2023-09-09T14:59:00.000Z"/>
    <n v="4.5999999999999996"/>
    <n v="1.21"/>
    <x v="0"/>
    <d v="2023-09-09T14:59:00"/>
    <n v="1694271539.9999998"/>
    <n v="0.60905497664390951"/>
    <n v="0.81552748832195476"/>
  </r>
  <r>
    <x v="1"/>
    <s v="2023-09-09T14:59:00.000Z"/>
    <n v="4.3499999999999996"/>
    <n v="1.24"/>
    <x v="0"/>
    <d v="2023-09-09T14:59:00"/>
    <n v="1694271539.9999998"/>
    <n v="0.57656655543196145"/>
    <n v="0.79928327771598073"/>
  </r>
  <r>
    <x v="1"/>
    <s v="2023-09-09T14:59:00.000Z"/>
    <n v="4.3499999999999996"/>
    <n v="1.22"/>
    <x v="0"/>
    <d v="2023-09-09T14:59:00"/>
    <n v="1694271539.9999998"/>
    <n v="0.58978707367627659"/>
    <n v="0.80589353683813836"/>
  </r>
  <r>
    <x v="1"/>
    <s v="2023-09-09T14:59:00.000Z"/>
    <n v="4.5"/>
    <n v="1.22"/>
    <x v="0"/>
    <d v="2023-09-09T14:59:00"/>
    <n v="1694271539.9999998"/>
    <n v="0.5974499089253188"/>
    <n v="0.80972495446265946"/>
  </r>
  <r>
    <x v="1"/>
    <s v="2023-09-09T14:59:00.000Z"/>
    <n v="4.2"/>
    <n v="1.24"/>
    <x v="0"/>
    <d v="2023-09-09T14:59:00"/>
    <n v="1694271539.9999998"/>
    <n v="0.56835637480798784"/>
    <n v="0.79517818740399393"/>
  </r>
  <r>
    <x v="1"/>
    <s v="2023-09-09T14:59:00.000Z"/>
    <n v="4.45"/>
    <n v="1.22"/>
    <x v="0"/>
    <d v="2023-09-09T14:59:00"/>
    <n v="1694271539.9999998"/>
    <n v="0.59495303002394551"/>
    <n v="0.80847651501197282"/>
  </r>
  <r>
    <x v="1"/>
    <s v="2023-09-09T14:59:00.000Z"/>
    <n v="4.0999999999999996"/>
    <n v="1.24"/>
    <x v="0"/>
    <d v="2023-09-09T14:59:00"/>
    <n v="1694271539.9999998"/>
    <n v="0.56254917387883563"/>
    <n v="0.79227458693941788"/>
  </r>
  <r>
    <x v="1"/>
    <s v="2023-09-09T14:59:00.000Z"/>
    <n v="4.0999999999999996"/>
    <n v="1.24"/>
    <x v="0"/>
    <d v="2023-09-09T14:59:00"/>
    <n v="1694271539.9999998"/>
    <n v="0.56254917387883563"/>
    <n v="0.79227458693941788"/>
  </r>
  <r>
    <x v="1"/>
    <s v="2023-09-09T14:59:00.000Z"/>
    <n v="4.4000000000000004"/>
    <n v="1.22"/>
    <x v="0"/>
    <d v="2023-09-09T14:59:00"/>
    <n v="1694271539.9999998"/>
    <n v="0.59239940387481371"/>
    <n v="0.80719970193740687"/>
  </r>
  <r>
    <x v="1"/>
    <s v="2023-09-09T14:59:00.000Z"/>
    <n v="4.45"/>
    <n v="1.24"/>
    <x v="0"/>
    <d v="2023-09-09T14:59:00"/>
    <n v="1694271539.9999998"/>
    <n v="0.58173251177963037"/>
    <n v="0.80186625588981519"/>
  </r>
  <r>
    <x v="1"/>
    <s v="2023-09-09T14:59:00.000Z"/>
    <n v="4.45"/>
    <n v="1.24"/>
    <x v="0"/>
    <d v="2023-09-09T14:59:00"/>
    <n v="1694271539.9999998"/>
    <n v="0.58173251177963037"/>
    <n v="0.80186625588981519"/>
  </r>
  <r>
    <x v="1"/>
    <s v="2023-09-09T14:59:00.000Z"/>
    <n v="4.5999999999999996"/>
    <n v="1.22"/>
    <x v="0"/>
    <d v="2023-09-09T14:59:00"/>
    <n v="1694271539.9999998"/>
    <n v="0.60228082679971484"/>
    <n v="0.81214041339985743"/>
  </r>
  <r>
    <x v="1"/>
    <s v="2023-09-09T14:59:00.000Z"/>
    <n v="4.5999999999999996"/>
    <n v="1.22"/>
    <x v="0"/>
    <d v="2023-09-09T14:59:00"/>
    <n v="1694271539.9999998"/>
    <n v="0.60228082679971484"/>
    <n v="0.81214041339985743"/>
  </r>
  <r>
    <x v="1"/>
    <s v="2023-09-09T14:59:00.000Z"/>
    <n v="4.25"/>
    <n v="1.24"/>
    <x v="0"/>
    <d v="2023-09-09T14:59:00"/>
    <n v="1694271539.9999998"/>
    <n v="0.5711574952561671"/>
    <n v="0.79657874762808356"/>
  </r>
  <r>
    <x v="1"/>
    <s v="2023-09-09T14:59:00.000Z"/>
    <n v="4"/>
    <n v="1.25"/>
    <x v="0"/>
    <d v="2023-09-09T14:59:00"/>
    <n v="1694271539.9999998"/>
    <n v="0.55000000000000004"/>
    <n v="0.78600000000000003"/>
  </r>
  <r>
    <x v="2"/>
    <s v="2023-09-09T15:59:00.000Z"/>
    <n v="1.64"/>
    <n v="2.2799999999999998"/>
    <x v="0"/>
    <d v="2023-09-09T15:59:00"/>
    <n v="1694275140.0000002"/>
    <n v="0.17115960633290539"/>
    <n v="0.59657980316645265"/>
  </r>
  <r>
    <x v="2"/>
    <s v="2023-09-09T15:59:00.000Z"/>
    <n v="1.68"/>
    <n v="2.2200000000000002"/>
    <x v="0"/>
    <d v="2023-09-09T15:59:00"/>
    <n v="1694275140.0000002"/>
    <n v="0.14478764478764483"/>
    <n v="0.58339382239382243"/>
  </r>
  <r>
    <x v="2"/>
    <s v="2023-09-09T15:59:00.000Z"/>
    <n v="1.62"/>
    <n v="2.36"/>
    <x v="0"/>
    <d v="2023-09-09T15:59:00"/>
    <n v="1694275140.0000002"/>
    <n v="0.19355513705796185"/>
    <n v="0.6077775685289809"/>
  </r>
  <r>
    <x v="2"/>
    <s v="2023-09-09T15:59:00.000Z"/>
    <n v="1.61"/>
    <n v="2.33"/>
    <x v="0"/>
    <d v="2023-09-09T15:59:00"/>
    <n v="1694275140.0000002"/>
    <n v="0.19193346306613701"/>
    <n v="0.60696673153306846"/>
  </r>
  <r>
    <x v="2"/>
    <s v="2023-09-09T15:59:00.000Z"/>
    <n v="1.61"/>
    <n v="2.33"/>
    <x v="0"/>
    <d v="2023-09-09T15:59:00"/>
    <n v="1694275140.0000002"/>
    <n v="0.19193346306613701"/>
    <n v="0.60696673153306846"/>
  </r>
  <r>
    <x v="2"/>
    <s v="2023-09-09T15:59:00.000Z"/>
    <n v="1.59"/>
    <n v="2.4300000000000002"/>
    <x v="0"/>
    <d v="2023-09-09T15:59:00"/>
    <n v="1694275140.0000002"/>
    <n v="0.21740818386520694"/>
    <n v="0.61970409193260345"/>
  </r>
  <r>
    <x v="2"/>
    <s v="2023-09-09T15:59:00.000Z"/>
    <n v="1.67"/>
    <n v="2.2999999999999998"/>
    <x v="0"/>
    <d v="2023-09-09T15:59:00"/>
    <n v="1694275140.0000002"/>
    <n v="0.16401978651392868"/>
    <n v="0.59300989325696429"/>
  </r>
  <r>
    <x v="2"/>
    <s v="2023-09-09T15:59:00.000Z"/>
    <n v="1.69"/>
    <n v="2.25"/>
    <x v="0"/>
    <d v="2023-09-09T15:59:00"/>
    <n v="1694275140.0000002"/>
    <n v="0.14727153188691655"/>
    <n v="0.58463576594345823"/>
  </r>
  <r>
    <x v="2"/>
    <s v="2023-09-09T15:59:00.000Z"/>
    <n v="1.65"/>
    <n v="2.2999999999999998"/>
    <x v="0"/>
    <d v="2023-09-09T15:59:00"/>
    <n v="1694275140.0000002"/>
    <n v="0.17127799736495386"/>
    <n v="0.59663899868247694"/>
  </r>
  <r>
    <x v="2"/>
    <s v="2023-09-09T15:59:00.000Z"/>
    <n v="1.63"/>
    <n v="2.38"/>
    <x v="0"/>
    <d v="2023-09-09T15:59:00"/>
    <n v="1694275140.0000002"/>
    <n v="0.19332886528844667"/>
    <n v="0.60766443264422332"/>
  </r>
  <r>
    <x v="2"/>
    <s v="2023-09-09T15:59:00.000Z"/>
    <n v="1.67"/>
    <n v="2.2999999999999998"/>
    <x v="0"/>
    <d v="2023-09-09T15:59:00"/>
    <n v="1694275140.0000002"/>
    <n v="0.16401978651392868"/>
    <n v="0.59300989325696429"/>
  </r>
  <r>
    <x v="2"/>
    <s v="2023-09-09T15:59:00.000Z"/>
    <n v="1.67"/>
    <n v="2.2999999999999998"/>
    <x v="0"/>
    <d v="2023-09-09T15:59:00"/>
    <n v="1694275140.0000002"/>
    <n v="0.16401978651392868"/>
    <n v="0.59300989325696429"/>
  </r>
  <r>
    <x v="2"/>
    <s v="2023-09-09T15:59:00.000Z"/>
    <n v="1.67"/>
    <n v="2.2999999999999998"/>
    <x v="0"/>
    <d v="2023-09-09T15:59:00"/>
    <n v="1694275140.0000002"/>
    <n v="0.16401978651392868"/>
    <n v="0.59300989325696429"/>
  </r>
  <r>
    <x v="2"/>
    <s v="2023-09-09T15:59:00.000Z"/>
    <n v="1.67"/>
    <n v="2.2999999999999998"/>
    <x v="0"/>
    <d v="2023-09-09T15:59:00"/>
    <n v="1694275140.0000002"/>
    <n v="0.16401978651392868"/>
    <n v="0.59300989325696429"/>
  </r>
  <r>
    <x v="2"/>
    <s v="2023-09-09T15:59:00.000Z"/>
    <n v="1.67"/>
    <n v="2.2000000000000002"/>
    <x v="0"/>
    <d v="2023-09-09T15:59:00"/>
    <n v="1694275140.0000002"/>
    <n v="0.14425694066412637"/>
    <n v="0.58312847033206316"/>
  </r>
  <r>
    <x v="3"/>
    <s v="2023-09-09T15:59:00.000Z"/>
    <n v="3.4"/>
    <n v="1.33"/>
    <x v="0"/>
    <d v="2023-09-09T15:59:00"/>
    <n v="1694275140.0000002"/>
    <n v="0.45776205218929672"/>
    <n v="0.73988102609464834"/>
  </r>
  <r>
    <x v="3"/>
    <s v="2023-09-09T15:59:00.000Z"/>
    <n v="3.4"/>
    <n v="1.32"/>
    <x v="0"/>
    <d v="2023-09-09T15:59:00"/>
    <n v="1694275140.0000002"/>
    <n v="0.46345811051693403"/>
    <n v="0.742729055258467"/>
  </r>
  <r>
    <x v="3"/>
    <s v="2023-09-09T15:59:00.000Z"/>
    <n v="3.4"/>
    <n v="1.32"/>
    <x v="0"/>
    <d v="2023-09-09T15:59:00"/>
    <n v="1694275140.0000002"/>
    <n v="0.46345811051693403"/>
    <n v="0.742729055258467"/>
  </r>
  <r>
    <x v="3"/>
    <s v="2023-09-09T15:59:00.000Z"/>
    <n v="3.4"/>
    <n v="1.32"/>
    <x v="0"/>
    <d v="2023-09-09T15:59:00"/>
    <n v="1694275140.0000002"/>
    <n v="0.46345811051693403"/>
    <n v="0.742729055258467"/>
  </r>
  <r>
    <x v="3"/>
    <s v="2023-09-09T15:59:00.000Z"/>
    <n v="3.5"/>
    <n v="1.33"/>
    <x v="0"/>
    <d v="2023-09-09T15:59:00"/>
    <n v="1694275140.0000002"/>
    <n v="0.46616541353383456"/>
    <n v="0.74408270676691735"/>
  </r>
  <r>
    <x v="3"/>
    <s v="2023-09-09T15:59:00.000Z"/>
    <n v="3.5"/>
    <n v="1.33"/>
    <x v="0"/>
    <d v="2023-09-09T15:59:00"/>
    <n v="1694275140.0000002"/>
    <n v="0.46616541353383456"/>
    <n v="0.74408270676691735"/>
  </r>
  <r>
    <x v="3"/>
    <s v="2023-09-09T15:59:00.000Z"/>
    <n v="3.45"/>
    <n v="1.33"/>
    <x v="0"/>
    <d v="2023-09-09T15:59:00"/>
    <n v="1694275140.0000002"/>
    <n v="0.46202462678435213"/>
    <n v="0.7420123133921761"/>
  </r>
  <r>
    <x v="3"/>
    <s v="2023-09-09T15:59:00.000Z"/>
    <n v="3.4"/>
    <n v="1.33"/>
    <x v="0"/>
    <d v="2023-09-09T15:59:00"/>
    <n v="1694275140.0000002"/>
    <n v="0.45776205218929672"/>
    <n v="0.73988102609464834"/>
  </r>
  <r>
    <x v="3"/>
    <s v="2023-09-09T15:59:00.000Z"/>
    <n v="3.4"/>
    <n v="1.33"/>
    <x v="0"/>
    <d v="2023-09-09T15:59:00"/>
    <n v="1694275140.0000002"/>
    <n v="0.45776205218929672"/>
    <n v="0.73988102609464834"/>
  </r>
  <r>
    <x v="3"/>
    <s v="2023-09-09T15:59:00.000Z"/>
    <n v="3.5"/>
    <n v="1.33"/>
    <x v="0"/>
    <d v="2023-09-09T15:59:00"/>
    <n v="1694275140.0000002"/>
    <n v="0.46616541353383456"/>
    <n v="0.74408270676691735"/>
  </r>
  <r>
    <x v="3"/>
    <s v="2023-09-09T15:59:00.000Z"/>
    <n v="3.5"/>
    <n v="1.33"/>
    <x v="0"/>
    <d v="2023-09-09T15:59:00"/>
    <n v="1694275140.0000002"/>
    <n v="0.46616541353383456"/>
    <n v="0.74408270676691735"/>
  </r>
  <r>
    <x v="3"/>
    <s v="2023-09-09T15:59:00.000Z"/>
    <n v="3.43"/>
    <n v="1.34"/>
    <x v="0"/>
    <d v="2023-09-09T15:59:00"/>
    <n v="1694275140.0000002"/>
    <n v="0.45472346721204471"/>
    <n v="0.73836173360602242"/>
  </r>
  <r>
    <x v="3"/>
    <s v="2023-09-09T15:59:00.000Z"/>
    <n v="3.5"/>
    <n v="1.33"/>
    <x v="0"/>
    <d v="2023-09-09T15:59:00"/>
    <n v="1694275140.0000002"/>
    <n v="0.46616541353383456"/>
    <n v="0.74408270676691735"/>
  </r>
  <r>
    <x v="3"/>
    <s v="2023-09-09T15:59:00.000Z"/>
    <n v="3.4"/>
    <n v="1.33"/>
    <x v="0"/>
    <d v="2023-09-09T15:59:00"/>
    <n v="1694275140.0000002"/>
    <n v="0.45776205218929672"/>
    <n v="0.73988102609464834"/>
  </r>
  <r>
    <x v="3"/>
    <s v="2023-09-09T15:59:00.000Z"/>
    <n v="3.25"/>
    <n v="1.35"/>
    <x v="0"/>
    <d v="2023-09-09T15:59:00"/>
    <n v="1694275140.0000002"/>
    <n v="0.43304843304843299"/>
    <n v="0.7275242165242165"/>
  </r>
  <r>
    <x v="4"/>
    <s v="2023-09-09T15:59:00.000Z"/>
    <n v="3.35"/>
    <n v="1.34"/>
    <x v="0"/>
    <d v="2023-09-09T15:59:00"/>
    <n v="1694275140.0000002"/>
    <n v="0.44776119402985071"/>
    <n v="0.73488059701492536"/>
  </r>
  <r>
    <x v="4"/>
    <s v="2023-09-09T15:59:00.000Z"/>
    <n v="3.38"/>
    <n v="1.32"/>
    <x v="0"/>
    <d v="2023-09-09T15:59:00"/>
    <n v="1694275140.0000002"/>
    <n v="0.46171776941007708"/>
    <n v="0.74185888470503858"/>
  </r>
  <r>
    <x v="4"/>
    <s v="2023-09-09T15:59:00.000Z"/>
    <n v="3.5"/>
    <n v="1.33"/>
    <x v="0"/>
    <d v="2023-09-09T15:59:00"/>
    <n v="1694275140.0000002"/>
    <n v="0.46616541353383456"/>
    <n v="0.74408270676691735"/>
  </r>
  <r>
    <x v="4"/>
    <s v="2023-09-09T15:59:00.000Z"/>
    <n v="3.3"/>
    <n v="1.36"/>
    <x v="0"/>
    <d v="2023-09-09T15:59:00"/>
    <n v="1694275140.0000002"/>
    <n v="0.43226381461675573"/>
    <n v="0.72713190730837785"/>
  </r>
  <r>
    <x v="4"/>
    <s v="2023-09-09T15:59:00.000Z"/>
    <n v="3.4"/>
    <n v="1.34"/>
    <x v="0"/>
    <d v="2023-09-09T15:59:00"/>
    <n v="1694275140.0000002"/>
    <n v="0.4521510096575943"/>
    <n v="0.73707550482879713"/>
  </r>
  <r>
    <x v="4"/>
    <s v="2023-09-09T15:59:00.000Z"/>
    <n v="3.15"/>
    <n v="1.36"/>
    <x v="0"/>
    <d v="2023-09-09T15:59:00"/>
    <n v="1694275140.0000002"/>
    <n v="0.41783380018674132"/>
    <n v="0.71991690009337073"/>
  </r>
  <r>
    <x v="4"/>
    <s v="2023-09-09T15:59:00.000Z"/>
    <n v="3.15"/>
    <n v="1.36"/>
    <x v="0"/>
    <d v="2023-09-09T15:59:00"/>
    <n v="1694275140.0000002"/>
    <n v="0.41783380018674132"/>
    <n v="0.71991690009337073"/>
  </r>
  <r>
    <x v="4"/>
    <s v="2023-09-09T15:59:00.000Z"/>
    <n v="3.2"/>
    <n v="1.36"/>
    <x v="0"/>
    <d v="2023-09-09T15:59:00"/>
    <n v="1694275140.0000002"/>
    <n v="0.42279411764705876"/>
    <n v="0.72239705882352934"/>
  </r>
  <r>
    <x v="4"/>
    <s v="2023-09-09T15:59:00.000Z"/>
    <n v="3.25"/>
    <n v="1.37"/>
    <x v="0"/>
    <d v="2023-09-09T15:59:00"/>
    <n v="1694275140.0000002"/>
    <n v="0.42223469960696236"/>
    <n v="0.72211734980348119"/>
  </r>
  <r>
    <x v="4"/>
    <s v="2023-09-09T15:59:00.000Z"/>
    <n v="3.5"/>
    <n v="1.33"/>
    <x v="0"/>
    <d v="2023-09-09T15:59:00"/>
    <n v="1694275140.0000002"/>
    <n v="0.46616541353383456"/>
    <n v="0.74408270676691735"/>
  </r>
  <r>
    <x v="4"/>
    <s v="2023-09-09T15:59:00.000Z"/>
    <n v="3.4"/>
    <n v="1.33"/>
    <x v="0"/>
    <d v="2023-09-09T15:59:00"/>
    <n v="1694275140.0000002"/>
    <n v="0.45776205218929672"/>
    <n v="0.73988102609464834"/>
  </r>
  <r>
    <x v="4"/>
    <s v="2023-09-09T15:59:00.000Z"/>
    <n v="3.35"/>
    <n v="1.36"/>
    <x v="0"/>
    <d v="2023-09-09T15:59:00"/>
    <n v="1694275140.0000002"/>
    <n v="0.43678665496049163"/>
    <n v="0.72939332748024577"/>
  </r>
  <r>
    <x v="4"/>
    <s v="2023-09-09T15:59:00.000Z"/>
    <n v="3.28"/>
    <n v="1.35"/>
    <x v="0"/>
    <d v="2023-09-09T15:59:00"/>
    <n v="1694275140.0000002"/>
    <n v="0.4358626919602529"/>
    <n v="0.72893134598012643"/>
  </r>
  <r>
    <x v="4"/>
    <s v="2023-09-09T15:59:00.000Z"/>
    <n v="3.25"/>
    <n v="1.35"/>
    <x v="0"/>
    <d v="2023-09-09T15:59:00"/>
    <n v="1694275140.0000002"/>
    <n v="0.43304843304843299"/>
    <n v="0.7275242165242165"/>
  </r>
  <r>
    <x v="5"/>
    <s v="2023-09-09T15:59:00.000Z"/>
    <n v="26"/>
    <n v="1.01"/>
    <x v="0"/>
    <d v="2023-09-09T15:59:00"/>
    <n v="1694275140.0000002"/>
    <n v="0.95163747143945165"/>
    <n v="0.98681873571972578"/>
  </r>
  <r>
    <x v="6"/>
    <s v="2023-09-09T15:59:00.000Z"/>
    <n v="2.2599999999999998"/>
    <n v="1.66"/>
    <x v="0"/>
    <d v="2023-09-09T15:59:00"/>
    <n v="1694275140.0000002"/>
    <n v="0.15993176244802221"/>
    <n v="0.59096588122401106"/>
  </r>
  <r>
    <x v="6"/>
    <s v="2023-09-09T15:59:00.000Z"/>
    <n v="2.2400000000000002"/>
    <n v="1.68"/>
    <x v="0"/>
    <d v="2023-09-09T15:59:00"/>
    <n v="1694275140.0000002"/>
    <n v="0.14880952380952384"/>
    <n v="0.58540476190476198"/>
  </r>
  <r>
    <x v="6"/>
    <s v="2023-09-09T15:59:00.000Z"/>
    <n v="2.2200000000000002"/>
    <n v="1.69"/>
    <x v="0"/>
    <d v="2023-09-09T15:59:00"/>
    <n v="1694275140.0000002"/>
    <n v="0.14126552588091057"/>
    <n v="0.58163276294045529"/>
  </r>
  <r>
    <x v="6"/>
    <s v="2023-09-09T15:59:00.000Z"/>
    <n v="2.25"/>
    <n v="1.69"/>
    <x v="0"/>
    <d v="2023-09-09T15:59:00"/>
    <n v="1694275140.0000002"/>
    <n v="0.14727153188691655"/>
    <n v="0.58463576594345823"/>
  </r>
  <r>
    <x v="6"/>
    <s v="2023-09-09T15:59:00.000Z"/>
    <n v="2.23"/>
    <n v="1.66"/>
    <x v="0"/>
    <d v="2023-09-09T15:59:00"/>
    <n v="1694275140.0000002"/>
    <n v="0.1539791452806743"/>
    <n v="0.58798957264033713"/>
  </r>
  <r>
    <x v="6"/>
    <s v="2023-09-09T15:59:00.000Z"/>
    <n v="2.25"/>
    <n v="1.69"/>
    <x v="0"/>
    <d v="2023-09-09T15:59:00"/>
    <n v="1694275140.0000002"/>
    <n v="0.14727153188691655"/>
    <n v="0.58463576594345823"/>
  </r>
  <r>
    <x v="6"/>
    <s v="2023-09-09T15:59:00.000Z"/>
    <n v="2.1800000000000002"/>
    <n v="1.7"/>
    <x v="0"/>
    <d v="2023-09-09T15:59:00"/>
    <n v="1694275140.0000002"/>
    <n v="0.12951969778737188"/>
    <n v="0.57575984889368592"/>
  </r>
  <r>
    <x v="6"/>
    <s v="2023-09-09T15:59:00.000Z"/>
    <n v="2.1800000000000002"/>
    <n v="1.7"/>
    <x v="0"/>
    <d v="2023-09-09T15:59:00"/>
    <n v="1694275140.0000002"/>
    <n v="0.12951969778737188"/>
    <n v="0.57575984889368592"/>
  </r>
  <r>
    <x v="6"/>
    <s v="2023-09-09T15:59:00.000Z"/>
    <n v="2.2000000000000002"/>
    <n v="1.69"/>
    <x v="0"/>
    <d v="2023-09-09T15:59:00"/>
    <n v="1694275140.0000002"/>
    <n v="0.13717052178590644"/>
    <n v="0.57958526089295326"/>
  </r>
  <r>
    <x v="6"/>
    <s v="2023-09-09T15:59:00.000Z"/>
    <n v="2.33"/>
    <n v="1.65"/>
    <x v="0"/>
    <d v="2023-09-09T15:59:00"/>
    <n v="1694275140.0000002"/>
    <n v="0.17687605670438289"/>
    <n v="0.5994380283521914"/>
  </r>
  <r>
    <x v="6"/>
    <s v="2023-09-09T15:59:00.000Z"/>
    <n v="2.25"/>
    <n v="1.69"/>
    <x v="0"/>
    <d v="2023-09-09T15:59:00"/>
    <n v="1694275140.0000002"/>
    <n v="0.14727153188691655"/>
    <n v="0.58463576594345823"/>
  </r>
  <r>
    <x v="6"/>
    <s v="2023-09-09T15:59:00.000Z"/>
    <n v="2.25"/>
    <n v="1.69"/>
    <x v="0"/>
    <d v="2023-09-09T15:59:00"/>
    <n v="1694275140.0000002"/>
    <n v="0.14727153188691655"/>
    <n v="0.58463576594345823"/>
  </r>
  <r>
    <x v="6"/>
    <s v="2023-09-09T15:59:00.000Z"/>
    <n v="2.2000000000000002"/>
    <n v="1.71"/>
    <x v="0"/>
    <d v="2023-09-09T15:59:00"/>
    <n v="1694275140.0000002"/>
    <n v="0.13024986709197234"/>
    <n v="0.57612493354598615"/>
  </r>
  <r>
    <x v="6"/>
    <s v="2023-09-09T15:59:00.000Z"/>
    <n v="2.25"/>
    <n v="1.69"/>
    <x v="0"/>
    <d v="2023-09-09T15:59:00"/>
    <n v="1694275140.0000002"/>
    <n v="0.14727153188691655"/>
    <n v="0.58463576594345823"/>
  </r>
  <r>
    <x v="6"/>
    <s v="2023-09-09T15:59:00.000Z"/>
    <n v="2.2000000000000002"/>
    <n v="1.67"/>
    <x v="0"/>
    <d v="2023-09-09T15:59:00"/>
    <n v="1694275140.0000002"/>
    <n v="0.14425694066412637"/>
    <n v="0.58312847033206316"/>
  </r>
  <r>
    <x v="7"/>
    <s v="2023-09-09T15:59:00.000Z"/>
    <n v="1.1200000000000001"/>
    <n v="6.4"/>
    <x v="0"/>
    <d v="2023-09-09T15:59:00"/>
    <n v="1694275140.0000002"/>
    <n v="0.73660714285714279"/>
    <n v="0.87930357142857141"/>
  </r>
  <r>
    <x v="7"/>
    <s v="2023-09-09T15:59:00.000Z"/>
    <n v="1.1299999999999999"/>
    <n v="6.25"/>
    <x v="0"/>
    <d v="2023-09-09T15:59:00"/>
    <n v="1694275140.0000002"/>
    <n v="0.72495575221238939"/>
    <n v="0.87347787610619476"/>
  </r>
  <r>
    <x v="7"/>
    <s v="2023-09-09T15:59:00.000Z"/>
    <n v="1.1299999999999999"/>
    <n v="6.2"/>
    <x v="0"/>
    <d v="2023-09-09T15:59:00"/>
    <n v="1694275140.0000002"/>
    <n v="0.72366542963174429"/>
    <n v="0.8728327148158721"/>
  </r>
  <r>
    <x v="7"/>
    <s v="2023-09-09T15:59:00.000Z"/>
    <n v="1.1200000000000001"/>
    <n v="6.5"/>
    <x v="0"/>
    <d v="2023-09-09T15:59:00"/>
    <n v="1694275140.0000002"/>
    <n v="0.73901098901098894"/>
    <n v="0.88050549450549442"/>
  </r>
  <r>
    <x v="7"/>
    <s v="2023-09-09T15:59:00.000Z"/>
    <n v="1.1200000000000001"/>
    <n v="6.1"/>
    <x v="0"/>
    <d v="2023-09-09T15:59:00"/>
    <n v="1694275140.0000002"/>
    <n v="0.72892271662763464"/>
    <n v="0.87546135831381733"/>
  </r>
  <r>
    <x v="7"/>
    <s v="2023-09-09T15:59:00.000Z"/>
    <n v="1.1200000000000001"/>
    <n v="6.5"/>
    <x v="0"/>
    <d v="2023-09-09T15:59:00"/>
    <n v="1694275140.0000002"/>
    <n v="0.73901098901098894"/>
    <n v="0.88050549450549442"/>
  </r>
  <r>
    <x v="7"/>
    <s v="2023-09-09T15:59:00.000Z"/>
    <n v="1.1200000000000001"/>
    <n v="6.5"/>
    <x v="0"/>
    <d v="2023-09-09T15:59:00"/>
    <n v="1694275140.0000002"/>
    <n v="0.73901098901098894"/>
    <n v="0.88050549450549442"/>
  </r>
  <r>
    <x v="7"/>
    <s v="2023-09-09T15:59:00.000Z"/>
    <n v="1.1200000000000001"/>
    <n v="6.5"/>
    <x v="0"/>
    <d v="2023-09-09T15:59:00"/>
    <n v="1694275140.0000002"/>
    <n v="0.73901098901098894"/>
    <n v="0.88050549450549442"/>
  </r>
  <r>
    <x v="7"/>
    <s v="2023-09-09T15:59:00.000Z"/>
    <n v="1.1299999999999999"/>
    <n v="6.5"/>
    <x v="0"/>
    <d v="2023-09-09T15:59:00"/>
    <n v="1694275140.0000002"/>
    <n v="0.73110959836623557"/>
    <n v="0.87655479918311774"/>
  </r>
  <r>
    <x v="7"/>
    <s v="2023-09-09T15:59:00.000Z"/>
    <n v="1.1299999999999999"/>
    <n v="6.5"/>
    <x v="0"/>
    <d v="2023-09-09T15:59:00"/>
    <n v="1694275140.0000002"/>
    <n v="0.73110959836623557"/>
    <n v="0.87655479918311774"/>
  </r>
  <r>
    <x v="7"/>
    <s v="2023-09-09T15:59:00.000Z"/>
    <n v="1.1200000000000001"/>
    <n v="6.75"/>
    <x v="0"/>
    <d v="2023-09-09T15:59:00"/>
    <n v="1694275140.0000002"/>
    <n v="0.74470899470899465"/>
    <n v="0.88335449735449734"/>
  </r>
  <r>
    <x v="7"/>
    <s v="2023-09-09T15:59:00.000Z"/>
    <n v="1.1200000000000001"/>
    <n v="6.5"/>
    <x v="0"/>
    <d v="2023-09-09T15:59:00"/>
    <n v="1694275140.0000002"/>
    <n v="0.73901098901098894"/>
    <n v="0.88050549450549442"/>
  </r>
  <r>
    <x v="7"/>
    <s v="2023-09-09T15:59:00.000Z"/>
    <n v="1.1399999999999999"/>
    <n v="5.75"/>
    <x v="0"/>
    <d v="2023-09-09T15:59:00"/>
    <n v="1694275140.0000002"/>
    <n v="0.70327993897787955"/>
    <n v="0.86263996948893973"/>
  </r>
  <r>
    <x v="7"/>
    <s v="2023-09-09T15:59:00.000Z"/>
    <n v="1.1399999999999999"/>
    <n v="5.75"/>
    <x v="0"/>
    <d v="2023-09-09T15:59:00"/>
    <n v="1694275140.0000002"/>
    <n v="0.70327993897787955"/>
    <n v="0.86263996948893973"/>
  </r>
  <r>
    <x v="8"/>
    <s v="2023-09-09T15:59:00.000Z"/>
    <n v="1.34"/>
    <n v="3.35"/>
    <x v="0"/>
    <d v="2023-09-09T15:59:00"/>
    <n v="1694275140.0000002"/>
    <n v="0.44776119402985071"/>
    <n v="0.73488059701492536"/>
  </r>
  <r>
    <x v="8"/>
    <s v="2023-09-09T15:59:00.000Z"/>
    <n v="1.34"/>
    <n v="3.35"/>
    <x v="0"/>
    <d v="2023-09-09T15:59:00"/>
    <n v="1694275140.0000002"/>
    <n v="0.44776119402985071"/>
    <n v="0.73488059701492536"/>
  </r>
  <r>
    <x v="8"/>
    <s v="2023-09-09T15:59:00.000Z"/>
    <n v="1.36"/>
    <n v="3.3"/>
    <x v="0"/>
    <d v="2023-09-09T15:59:00"/>
    <n v="1694275140.0000002"/>
    <n v="0.43226381461675573"/>
    <n v="0.72713190730837785"/>
  </r>
  <r>
    <x v="8"/>
    <s v="2023-09-09T15:59:00.000Z"/>
    <n v="1.36"/>
    <n v="3.3"/>
    <x v="0"/>
    <d v="2023-09-09T15:59:00"/>
    <n v="1694275140.0000002"/>
    <n v="0.43226381461675573"/>
    <n v="0.72713190730837785"/>
  </r>
  <r>
    <x v="8"/>
    <s v="2023-09-09T15:59:00.000Z"/>
    <n v="1.34"/>
    <n v="3.4"/>
    <x v="0"/>
    <d v="2023-09-09T15:59:00"/>
    <n v="1694275140.0000002"/>
    <n v="0.4521510096575943"/>
    <n v="0.73707550482879713"/>
  </r>
  <r>
    <x v="8"/>
    <s v="2023-09-09T15:59:00.000Z"/>
    <n v="1.36"/>
    <n v="3.3"/>
    <x v="0"/>
    <d v="2023-09-09T15:59:00"/>
    <n v="1694275140.0000002"/>
    <n v="0.43226381461675573"/>
    <n v="0.72713190730837785"/>
  </r>
  <r>
    <x v="8"/>
    <s v="2023-09-09T15:59:00.000Z"/>
    <n v="1.36"/>
    <n v="3.2"/>
    <x v="0"/>
    <d v="2023-09-09T15:59:00"/>
    <n v="1694275140.0000002"/>
    <n v="0.42279411764705876"/>
    <n v="0.72239705882352934"/>
  </r>
  <r>
    <x v="8"/>
    <s v="2023-09-09T15:59:00.000Z"/>
    <n v="1.38"/>
    <n v="3.23"/>
    <x v="0"/>
    <d v="2023-09-09T15:59:00"/>
    <n v="1694275140.0000002"/>
    <n v="0.41504015793960614"/>
    <n v="0.71852007896980308"/>
  </r>
  <r>
    <x v="8"/>
    <s v="2023-09-09T15:59:00.000Z"/>
    <n v="1.34"/>
    <n v="3.4"/>
    <x v="0"/>
    <d v="2023-09-09T15:59:00"/>
    <n v="1694275140.0000002"/>
    <n v="0.4521510096575943"/>
    <n v="0.73707550482879713"/>
  </r>
  <r>
    <x v="8"/>
    <s v="2023-09-09T15:59:00.000Z"/>
    <n v="1.36"/>
    <n v="3.3"/>
    <x v="0"/>
    <d v="2023-09-09T15:59:00"/>
    <n v="1694275140.0000002"/>
    <n v="0.43226381461675573"/>
    <n v="0.72713190730837785"/>
  </r>
  <r>
    <x v="8"/>
    <s v="2023-09-09T15:59:00.000Z"/>
    <n v="1.35"/>
    <n v="3.4"/>
    <x v="0"/>
    <d v="2023-09-09T15:59:00"/>
    <n v="1694275140.0000002"/>
    <n v="0.44662309368191716"/>
    <n v="0.73431154684095856"/>
  </r>
  <r>
    <x v="8"/>
    <s v="2023-09-09T15:59:00.000Z"/>
    <n v="1.35"/>
    <n v="3.4"/>
    <x v="0"/>
    <d v="2023-09-09T15:59:00"/>
    <n v="1694275140.0000002"/>
    <n v="0.44662309368191716"/>
    <n v="0.73431154684095856"/>
  </r>
  <r>
    <x v="8"/>
    <s v="2023-09-09T15:59:00.000Z"/>
    <n v="1.36"/>
    <n v="3.2"/>
    <x v="0"/>
    <d v="2023-09-09T15:59:00"/>
    <n v="1694275140.0000002"/>
    <n v="0.42279411764705876"/>
    <n v="0.72239705882352934"/>
  </r>
  <r>
    <x v="8"/>
    <s v="2023-09-09T15:59:00.000Z"/>
    <n v="1.36"/>
    <n v="3.2"/>
    <x v="0"/>
    <d v="2023-09-09T15:59:00"/>
    <n v="1694275140.0000002"/>
    <n v="0.42279411764705876"/>
    <n v="0.72239705882352934"/>
  </r>
  <r>
    <x v="8"/>
    <s v="2023-09-09T15:59:00.000Z"/>
    <n v="1.38"/>
    <n v="3.1"/>
    <x v="0"/>
    <d v="2023-09-09T15:59:00"/>
    <n v="1694275140.0000002"/>
    <n v="0.40205703599813009"/>
    <n v="0.71202851799906508"/>
  </r>
  <r>
    <x v="9"/>
    <s v="2023-09-09T19:29:00.000Z"/>
    <n v="1.55"/>
    <n v="2.5"/>
    <x v="0"/>
    <d v="2023-09-09T19:29:00"/>
    <n v="1694287739.9999998"/>
    <n v="0.24516129032258061"/>
    <n v="0.63358064516129031"/>
  </r>
  <r>
    <x v="9"/>
    <s v="2023-09-09T19:29:00.000Z"/>
    <n v="1.56"/>
    <n v="2.4300000000000002"/>
    <x v="0"/>
    <d v="2023-09-09T19:29:00"/>
    <n v="1694287739.9999998"/>
    <n v="0.22950300728078504"/>
    <n v="0.62575150364039256"/>
  </r>
  <r>
    <x v="9"/>
    <s v="2023-09-09T19:29:00.000Z"/>
    <n v="1.56"/>
    <n v="2.4300000000000002"/>
    <x v="0"/>
    <d v="2023-09-09T19:29:00"/>
    <n v="1694287739.9999998"/>
    <n v="0.22950300728078504"/>
    <n v="0.62575150364039256"/>
  </r>
  <r>
    <x v="9"/>
    <s v="2023-09-09T19:29:00.000Z"/>
    <n v="1.56"/>
    <n v="2.5499999999999998"/>
    <x v="0"/>
    <d v="2023-09-09T19:29:00"/>
    <n v="1694287739.9999998"/>
    <n v="0.24886877828054288"/>
    <n v="0.63543438914027139"/>
  </r>
  <r>
    <x v="9"/>
    <s v="2023-09-09T19:29:00.000Z"/>
    <n v="1.54"/>
    <n v="2.6"/>
    <x v="0"/>
    <d v="2023-09-09T19:29:00"/>
    <n v="1694287739.9999998"/>
    <n v="0.26473526473526476"/>
    <n v="0.64336763236763239"/>
  </r>
  <r>
    <x v="9"/>
    <s v="2023-09-09T19:29:00.000Z"/>
    <n v="1.53"/>
    <n v="2.58"/>
    <x v="0"/>
    <d v="2023-09-09T19:29:00"/>
    <n v="1694287739.9999998"/>
    <n v="0.26599787201702391"/>
    <n v="0.64399893600851199"/>
  </r>
  <r>
    <x v="9"/>
    <s v="2023-09-09T19:29:00.000Z"/>
    <n v="1.56"/>
    <n v="2.44"/>
    <x v="0"/>
    <d v="2023-09-09T19:29:00"/>
    <n v="1694287739.9999998"/>
    <n v="0.23118957545187047"/>
    <n v="0.62659478772593524"/>
  </r>
  <r>
    <x v="9"/>
    <s v="2023-09-09T19:29:00.000Z"/>
    <n v="1.54"/>
    <n v="2.5"/>
    <x v="0"/>
    <d v="2023-09-09T19:29:00"/>
    <n v="1694287739.9999998"/>
    <n v="0.24935064935064932"/>
    <n v="0.63567532467532462"/>
  </r>
  <r>
    <x v="9"/>
    <s v="2023-09-09T19:29:00.000Z"/>
    <n v="1.53"/>
    <n v="2.63"/>
    <x v="0"/>
    <d v="2023-09-09T19:29:00"/>
    <n v="1694287739.9999998"/>
    <n v="0.27336663435970077"/>
    <n v="0.64768331717985039"/>
  </r>
  <r>
    <x v="9"/>
    <s v="2023-09-09T19:29:00.000Z"/>
    <n v="1.53"/>
    <n v="2.65"/>
    <x v="0"/>
    <d v="2023-09-09T19:29:00"/>
    <n v="1694287739.9999998"/>
    <n v="0.27623628067579231"/>
    <n v="0.64911814033789617"/>
  </r>
  <r>
    <x v="9"/>
    <s v="2023-09-09T19:29:00.000Z"/>
    <n v="1.53"/>
    <n v="2.65"/>
    <x v="0"/>
    <d v="2023-09-09T19:29:00"/>
    <n v="1694287739.9999998"/>
    <n v="0.27623628067579231"/>
    <n v="0.64911814033789617"/>
  </r>
  <r>
    <x v="9"/>
    <s v="2023-09-09T19:29:00.000Z"/>
    <n v="1.54"/>
    <n v="2.5499999999999998"/>
    <x v="0"/>
    <d v="2023-09-09T19:29:00"/>
    <n v="1694287739.9999998"/>
    <n v="0.25719378660555126"/>
    <n v="0.63959689330277558"/>
  </r>
  <r>
    <x v="9"/>
    <s v="2023-09-09T19:29:00.000Z"/>
    <n v="1.56"/>
    <n v="2.5"/>
    <x v="0"/>
    <d v="2023-09-09T19:29:00"/>
    <n v="1694287739.9999998"/>
    <n v="0.24102564102564095"/>
    <n v="0.63151282051282043"/>
  </r>
  <r>
    <x v="9"/>
    <s v="2023-09-09T19:29:00.000Z"/>
    <n v="1.56"/>
    <n v="2.4500000000000002"/>
    <x v="0"/>
    <d v="2023-09-09T19:29:00"/>
    <n v="1694287739.9999998"/>
    <n v="0.23286237571951857"/>
    <n v="0.62743118785975927"/>
  </r>
  <r>
    <x v="10"/>
    <s v="2023-09-09T19:29:00.000Z"/>
    <n v="1.01"/>
    <n v="21"/>
    <x v="0"/>
    <d v="2023-09-09T19:29:00"/>
    <n v="1694287739.9999998"/>
    <n v="0.94247996228194242"/>
    <n v="0.98223998114097122"/>
  </r>
  <r>
    <x v="10"/>
    <s v="2023-09-09T19:29:00.000Z"/>
    <n v="1"/>
    <n v="41"/>
    <x v="0"/>
    <d v="2023-09-09T19:29:00"/>
    <n v="1694287739.9999998"/>
    <n v="0.97560975609756095"/>
    <n v="0.99880487804878049"/>
  </r>
  <r>
    <x v="11"/>
    <s v="2023-09-09T19:29:00.000Z"/>
    <n v="2.62"/>
    <n v="1.5"/>
    <x v="0"/>
    <d v="2023-09-09T19:29:00"/>
    <n v="1694287739.9999998"/>
    <n v="0.28498727735368956"/>
    <n v="0.65349363867684485"/>
  </r>
  <r>
    <x v="11"/>
    <s v="2023-09-09T19:29:00.000Z"/>
    <n v="2.65"/>
    <n v="1.51"/>
    <x v="0"/>
    <d v="2023-09-09T19:29:00"/>
    <n v="1694287739.9999998"/>
    <n v="0.28489316506310136"/>
    <n v="0.65344658253155075"/>
  </r>
  <r>
    <x v="11"/>
    <s v="2023-09-09T19:29:00.000Z"/>
    <n v="2.7"/>
    <n v="1.5"/>
    <x v="0"/>
    <d v="2023-09-09T19:29:00"/>
    <n v="1694287739.9999998"/>
    <n v="0.29629629629629628"/>
    <n v="0.65914814814814815"/>
  </r>
  <r>
    <x v="11"/>
    <s v="2023-09-09T19:29:00.000Z"/>
    <n v="2.64"/>
    <n v="1.51"/>
    <x v="0"/>
    <d v="2023-09-09T19:29:00"/>
    <n v="1694287739.9999998"/>
    <n v="0.28346377684126034"/>
    <n v="0.65273188842063012"/>
  </r>
  <r>
    <x v="11"/>
    <s v="2023-09-09T19:29:00.000Z"/>
    <n v="2.62"/>
    <n v="1.51"/>
    <x v="0"/>
    <d v="2023-09-09T19:29:00"/>
    <n v="1694287739.9999998"/>
    <n v="0.28057226631616206"/>
    <n v="0.65128613315808104"/>
  </r>
  <r>
    <x v="11"/>
    <s v="2023-09-09T19:29:00.000Z"/>
    <n v="2.5"/>
    <n v="1.54"/>
    <x v="0"/>
    <d v="2023-09-09T19:29:00"/>
    <n v="1694287739.9999998"/>
    <n v="0.24935064935064932"/>
    <n v="0.63567532467532462"/>
  </r>
  <r>
    <x v="11"/>
    <s v="2023-09-09T19:29:00.000Z"/>
    <n v="2.5"/>
    <n v="1.54"/>
    <x v="0"/>
    <d v="2023-09-09T19:29:00"/>
    <n v="1694287739.9999998"/>
    <n v="0.24935064935064932"/>
    <n v="0.63567532467532462"/>
  </r>
  <r>
    <x v="11"/>
    <s v="2023-09-09T19:29:00.000Z"/>
    <n v="2.63"/>
    <n v="1.53"/>
    <x v="0"/>
    <d v="2023-09-09T19:29:00"/>
    <n v="1694287739.9999998"/>
    <n v="0.27336663435970077"/>
    <n v="0.64768331717985039"/>
  </r>
  <r>
    <x v="11"/>
    <s v="2023-09-09T19:29:00.000Z"/>
    <n v="2.65"/>
    <n v="1.5"/>
    <x v="0"/>
    <d v="2023-09-09T19:29:00"/>
    <n v="1694287739.9999998"/>
    <n v="0.28930817610062887"/>
    <n v="0.65565408805031444"/>
  </r>
  <r>
    <x v="11"/>
    <s v="2023-09-09T19:29:00.000Z"/>
    <n v="2.7"/>
    <n v="1.51"/>
    <x v="0"/>
    <d v="2023-09-09T19:29:00"/>
    <n v="1694287739.9999998"/>
    <n v="0.29188128525876877"/>
    <n v="0.65694064262938445"/>
  </r>
  <r>
    <x v="11"/>
    <s v="2023-09-09T19:29:00.000Z"/>
    <n v="2.7"/>
    <n v="1.51"/>
    <x v="0"/>
    <d v="2023-09-09T19:29:00"/>
    <n v="1694287739.9999998"/>
    <n v="0.29188128525876877"/>
    <n v="0.65694064262938445"/>
  </r>
  <r>
    <x v="11"/>
    <s v="2023-09-09T19:29:00.000Z"/>
    <n v="2.6"/>
    <n v="1.51"/>
    <x v="0"/>
    <d v="2023-09-09T19:29:00"/>
    <n v="1694287739.9999998"/>
    <n v="0.27763627101375454"/>
    <n v="0.64981813550687728"/>
  </r>
  <r>
    <x v="11"/>
    <s v="2023-09-09T19:29:00.000Z"/>
    <n v="2.6"/>
    <n v="1.53"/>
    <x v="0"/>
    <d v="2023-09-09T19:29:00"/>
    <n v="1694287739.9999998"/>
    <n v="0.26897938662644549"/>
    <n v="0.64548969331322281"/>
  </r>
  <r>
    <x v="11"/>
    <s v="2023-09-09T19:29:00.000Z"/>
    <n v="2.6"/>
    <n v="1.53"/>
    <x v="0"/>
    <d v="2023-09-09T19:29:00"/>
    <n v="1694287739.9999998"/>
    <n v="0.26897938662644549"/>
    <n v="0.64548969331322281"/>
  </r>
  <r>
    <x v="11"/>
    <s v="2023-09-09T19:29:00.000Z"/>
    <n v="2.5"/>
    <n v="1.52"/>
    <x v="0"/>
    <d v="2023-09-09T19:29:00"/>
    <n v="1694287739.9999998"/>
    <n v="0.25789473684210529"/>
    <n v="0.6399473684210526"/>
  </r>
  <r>
    <x v="12"/>
    <s v="2023-09-09T19:29:00.000Z"/>
    <n v="1.31"/>
    <n v="3.55"/>
    <x v="0"/>
    <d v="2023-09-09T19:29:00"/>
    <n v="1694287739.9999998"/>
    <n v="0.4816686377808837"/>
    <n v="0.75183431889044183"/>
  </r>
  <r>
    <x v="12"/>
    <s v="2023-09-09T19:29:00.000Z"/>
    <n v="1.33"/>
    <n v="3.5"/>
    <x v="0"/>
    <d v="2023-09-09T19:29:00"/>
    <n v="1694287739.9999998"/>
    <n v="0.46616541353383456"/>
    <n v="0.74408270676691735"/>
  </r>
  <r>
    <x v="12"/>
    <s v="2023-09-09T19:29:00.000Z"/>
    <n v="1.29"/>
    <n v="3.7"/>
    <x v="0"/>
    <d v="2023-09-09T19:29:00"/>
    <n v="1694287739.9999998"/>
    <n v="0.50492352817934205"/>
    <n v="0.76346176408967104"/>
  </r>
  <r>
    <x v="12"/>
    <s v="2023-09-09T19:29:00.000Z"/>
    <n v="1.33"/>
    <n v="3.4"/>
    <x v="0"/>
    <d v="2023-09-09T19:29:00"/>
    <n v="1694287739.9999998"/>
    <n v="0.45776205218929672"/>
    <n v="0.73988102609464834"/>
  </r>
  <r>
    <x v="12"/>
    <s v="2023-09-09T19:29:00.000Z"/>
    <n v="1.38"/>
    <n v="3.1"/>
    <x v="0"/>
    <d v="2023-09-09T19:29:00"/>
    <n v="1694287739.9999998"/>
    <n v="0.40205703599813009"/>
    <n v="0.71202851799906508"/>
  </r>
  <r>
    <x v="12"/>
    <s v="2023-09-09T19:29:00.000Z"/>
    <n v="1.38"/>
    <n v="3.1"/>
    <x v="0"/>
    <d v="2023-09-09T19:29:00"/>
    <n v="1694287739.9999998"/>
    <n v="0.40205703599813009"/>
    <n v="0.71202851799906508"/>
  </r>
  <r>
    <x v="12"/>
    <s v="2023-09-09T19:29:00.000Z"/>
    <n v="1.35"/>
    <n v="3.22"/>
    <x v="0"/>
    <d v="2023-09-09T19:29:00"/>
    <n v="1694287739.9999998"/>
    <n v="0.4301817345295606"/>
    <n v="0.72609086726478034"/>
  </r>
  <r>
    <x v="12"/>
    <s v="2023-09-09T19:29:00.000Z"/>
    <n v="1.33"/>
    <n v="3.4"/>
    <x v="0"/>
    <d v="2023-09-09T19:29:00"/>
    <n v="1694287739.9999998"/>
    <n v="0.45776205218929672"/>
    <n v="0.73988102609464834"/>
  </r>
  <r>
    <x v="12"/>
    <s v="2023-09-09T19:29:00.000Z"/>
    <n v="1.33"/>
    <n v="3.5"/>
    <x v="0"/>
    <d v="2023-09-09T19:29:00"/>
    <n v="1694287739.9999998"/>
    <n v="0.46616541353383456"/>
    <n v="0.74408270676691735"/>
  </r>
  <r>
    <x v="12"/>
    <s v="2023-09-09T19:29:00.000Z"/>
    <n v="1.33"/>
    <n v="3.5"/>
    <x v="0"/>
    <d v="2023-09-09T19:29:00"/>
    <n v="1694287739.9999998"/>
    <n v="0.46616541353383456"/>
    <n v="0.74408270676691735"/>
  </r>
  <r>
    <x v="12"/>
    <s v="2023-09-09T19:29:00.000Z"/>
    <n v="1.33"/>
    <n v="3.4"/>
    <x v="0"/>
    <d v="2023-09-09T19:29:00"/>
    <n v="1694287739.9999998"/>
    <n v="0.45776205218929672"/>
    <n v="0.73988102609464834"/>
  </r>
  <r>
    <x v="12"/>
    <s v="2023-09-09T19:29:00.000Z"/>
    <n v="1.36"/>
    <n v="3.25"/>
    <x v="0"/>
    <d v="2023-09-09T19:29:00"/>
    <n v="1694287739.9999998"/>
    <n v="0.42760180995475106"/>
    <n v="0.72480090497737559"/>
  </r>
  <r>
    <x v="12"/>
    <s v="2023-09-09T19:29:00.000Z"/>
    <n v="1.33"/>
    <n v="3.35"/>
    <x v="0"/>
    <d v="2023-09-09T19:29:00"/>
    <n v="1694287739.9999998"/>
    <n v="0.45337223656155312"/>
    <n v="0.73768611828077657"/>
  </r>
  <r>
    <x v="13"/>
    <s v="2023-09-09T19:29:00.000Z"/>
    <n v="1.04"/>
    <n v="12.6"/>
    <x v="0"/>
    <d v="2023-09-09T19:29:00"/>
    <n v="1694287739.9999998"/>
    <n v="0.88217338217338215"/>
    <n v="0.95208669108669108"/>
  </r>
  <r>
    <x v="13"/>
    <s v="2023-09-09T19:29:00.000Z"/>
    <n v="1.05"/>
    <n v="10.5"/>
    <x v="0"/>
    <d v="2023-09-09T19:29:00"/>
    <n v="1694287739.9999998"/>
    <n v="0.8571428571428571"/>
    <n v="0.9395714285714285"/>
  </r>
  <r>
    <x v="13"/>
    <s v="2023-09-09T19:29:00.000Z"/>
    <n v="1.04"/>
    <n v="12.5"/>
    <x v="0"/>
    <d v="2023-09-09T19:29:00"/>
    <n v="1694287739.9999998"/>
    <n v="0.88153846153846149"/>
    <n v="0.9517692307692307"/>
  </r>
  <r>
    <x v="13"/>
    <s v="2023-09-09T19:29:00.000Z"/>
    <n v="1.06"/>
    <n v="11"/>
    <x v="0"/>
    <d v="2023-09-09T19:29:00"/>
    <n v="1694287739.9999998"/>
    <n v="0.8524871355060033"/>
    <n v="0.93724356775300166"/>
  </r>
  <r>
    <x v="13"/>
    <s v="2023-09-09T19:29:00.000Z"/>
    <n v="1.03"/>
    <n v="12.5"/>
    <x v="0"/>
    <d v="2023-09-09T19:29:00"/>
    <n v="1694287739.9999998"/>
    <n v="0.89087378640776704"/>
    <n v="0.95643689320388359"/>
  </r>
  <r>
    <x v="13"/>
    <s v="2023-09-09T19:29:00.000Z"/>
    <n v="1.03"/>
    <n v="12.5"/>
    <x v="0"/>
    <d v="2023-09-09T19:29:00"/>
    <n v="1694287739.9999998"/>
    <n v="0.89087378640776704"/>
    <n v="0.95643689320388359"/>
  </r>
  <r>
    <x v="13"/>
    <s v="2023-09-09T19:29:00.000Z"/>
    <n v="1.05"/>
    <n v="10.5"/>
    <x v="0"/>
    <d v="2023-09-09T19:29:00"/>
    <n v="1694287739.9999998"/>
    <n v="0.8571428571428571"/>
    <n v="0.9395714285714285"/>
  </r>
  <r>
    <x v="13"/>
    <s v="2023-09-09T19:29:00.000Z"/>
    <n v="1.04"/>
    <n v="12"/>
    <x v="0"/>
    <d v="2023-09-09T19:29:00"/>
    <n v="1694287739.9999998"/>
    <n v="0.87820512820512808"/>
    <n v="0.950102564102564"/>
  </r>
  <r>
    <x v="13"/>
    <s v="2023-09-09T19:29:00.000Z"/>
    <n v="1.05"/>
    <n v="11"/>
    <x v="0"/>
    <d v="2023-09-09T19:29:00"/>
    <n v="1694287739.9999998"/>
    <n v="0.86147186147186139"/>
    <n v="0.94173593073593076"/>
  </r>
  <r>
    <x v="13"/>
    <s v="2023-09-09T19:29:00.000Z"/>
    <n v="1.05"/>
    <n v="11"/>
    <x v="0"/>
    <d v="2023-09-09T19:29:00"/>
    <n v="1694287739.9999998"/>
    <n v="0.86147186147186139"/>
    <n v="0.94173593073593076"/>
  </r>
  <r>
    <x v="13"/>
    <s v="2023-09-09T19:29:00.000Z"/>
    <n v="1.06"/>
    <n v="11"/>
    <x v="0"/>
    <d v="2023-09-09T19:29:00"/>
    <n v="1694287739.9999998"/>
    <n v="0.8524871355060033"/>
    <n v="0.93724356775300166"/>
  </r>
  <r>
    <x v="13"/>
    <s v="2023-09-09T19:29:00.000Z"/>
    <n v="1.04"/>
    <n v="12"/>
    <x v="0"/>
    <d v="2023-09-09T19:29:00"/>
    <n v="1694287739.9999998"/>
    <n v="0.87820512820512808"/>
    <n v="0.950102564102564"/>
  </r>
  <r>
    <x v="14"/>
    <s v="2023-09-09T19:30:00.000Z"/>
    <n v="1.33"/>
    <n v="3.45"/>
    <x v="0"/>
    <d v="2023-09-09T19:30:00"/>
    <n v="1694287800"/>
    <n v="0.46202462678435213"/>
    <n v="0.7420123133921761"/>
  </r>
  <r>
    <x v="14"/>
    <s v="2023-09-09T19:30:00.000Z"/>
    <n v="1.34"/>
    <n v="3.3"/>
    <x v="0"/>
    <d v="2023-09-09T19:30:00"/>
    <n v="1694287800"/>
    <n v="0.44323835368611481"/>
    <n v="0.73261917684305744"/>
  </r>
  <r>
    <x v="14"/>
    <s v="2023-09-09T19:30:00.000Z"/>
    <n v="1.36"/>
    <n v="3.25"/>
    <x v="0"/>
    <d v="2023-09-09T19:30:00"/>
    <n v="1694287800"/>
    <n v="0.42760180995475106"/>
    <n v="0.72480090497737559"/>
  </r>
  <r>
    <x v="14"/>
    <s v="2023-09-09T19:30:00.000Z"/>
    <n v="1.38"/>
    <n v="3.1"/>
    <x v="0"/>
    <d v="2023-09-09T19:30:00"/>
    <n v="1694287800"/>
    <n v="0.40205703599813009"/>
    <n v="0.71202851799906508"/>
  </r>
  <r>
    <x v="14"/>
    <s v="2023-09-09T19:30:00.000Z"/>
    <n v="1.34"/>
    <n v="3.3"/>
    <x v="0"/>
    <d v="2023-09-09T19:30:00"/>
    <n v="1694287800"/>
    <n v="0.44323835368611481"/>
    <n v="0.73261917684305744"/>
  </r>
  <r>
    <x v="14"/>
    <s v="2023-09-09T19:30:00.000Z"/>
    <n v="1.37"/>
    <n v="3.2"/>
    <x v="0"/>
    <d v="2023-09-09T19:30:00"/>
    <n v="1694287800"/>
    <n v="0.41742700729927007"/>
    <n v="0.71971350364963504"/>
  </r>
  <r>
    <x v="14"/>
    <s v="2023-09-09T19:30:00.000Z"/>
    <n v="1.35"/>
    <n v="3.22"/>
    <x v="0"/>
    <d v="2023-09-09T19:30:00"/>
    <n v="1694287800"/>
    <n v="0.4301817345295606"/>
    <n v="0.72609086726478034"/>
  </r>
  <r>
    <x v="14"/>
    <s v="2023-09-09T19:30:00.000Z"/>
    <n v="1.36"/>
    <n v="3.2"/>
    <x v="0"/>
    <d v="2023-09-09T19:30:00"/>
    <n v="1694287800"/>
    <n v="0.42279411764705876"/>
    <n v="0.72239705882352934"/>
  </r>
  <r>
    <x v="14"/>
    <s v="2023-09-09T19:30:00.000Z"/>
    <n v="1.36"/>
    <n v="3.3"/>
    <x v="0"/>
    <d v="2023-09-09T19:30:00"/>
    <n v="1694287800"/>
    <n v="0.43226381461675573"/>
    <n v="0.72713190730837785"/>
  </r>
  <r>
    <x v="14"/>
    <s v="2023-09-09T19:30:00.000Z"/>
    <n v="1.36"/>
    <n v="3.3"/>
    <x v="0"/>
    <d v="2023-09-09T19:30:00"/>
    <n v="1694287800"/>
    <n v="0.43226381461675573"/>
    <n v="0.72713190730837785"/>
  </r>
  <r>
    <x v="14"/>
    <s v="2023-09-09T19:30:00.000Z"/>
    <n v="1.36"/>
    <n v="3.3"/>
    <x v="0"/>
    <d v="2023-09-09T19:30:00"/>
    <n v="1694287800"/>
    <n v="0.43226381461675573"/>
    <n v="0.72713190730837785"/>
  </r>
  <r>
    <x v="14"/>
    <s v="2023-09-09T19:30:00.000Z"/>
    <n v="1.36"/>
    <n v="3.3"/>
    <x v="0"/>
    <d v="2023-09-09T19:30:00"/>
    <n v="1694287800"/>
    <n v="0.43226381461675573"/>
    <n v="0.72713190730837785"/>
  </r>
  <r>
    <x v="14"/>
    <s v="2023-09-09T19:30:00.000Z"/>
    <n v="1.38"/>
    <n v="3.1"/>
    <x v="0"/>
    <d v="2023-09-09T19:30:00"/>
    <n v="1694287800"/>
    <n v="0.40205703599813009"/>
    <n v="0.71202851799906508"/>
  </r>
  <r>
    <x v="14"/>
    <s v="2023-09-09T19:30:00.000Z"/>
    <n v="1.34"/>
    <n v="3.35"/>
    <x v="0"/>
    <d v="2023-09-09T19:30:00"/>
    <n v="1694287800"/>
    <n v="0.44776119402985071"/>
    <n v="0.73488059701492536"/>
  </r>
  <r>
    <x v="15"/>
    <s v="2023-09-09T19:30:00.000Z"/>
    <n v="4.4000000000000004"/>
    <n v="1.22"/>
    <x v="0"/>
    <d v="2023-09-09T19:30:00"/>
    <n v="1694287800"/>
    <n v="0.59239940387481371"/>
    <n v="0.80719970193740687"/>
  </r>
  <r>
    <x v="15"/>
    <s v="2023-09-09T19:30:00.000Z"/>
    <n v="4.4000000000000004"/>
    <n v="1.23"/>
    <x v="0"/>
    <d v="2023-09-09T19:30:00"/>
    <n v="1694287800"/>
    <n v="0.5857354028085735"/>
    <n v="0.80386770140428676"/>
  </r>
  <r>
    <x v="15"/>
    <s v="2023-09-09T19:30:00.000Z"/>
    <n v="4.45"/>
    <n v="1.22"/>
    <x v="0"/>
    <d v="2023-09-09T19:30:00"/>
    <n v="1694287800"/>
    <n v="0.59495303002394551"/>
    <n v="0.80847651501197282"/>
  </r>
  <r>
    <x v="15"/>
    <s v="2023-09-09T19:30:00.000Z"/>
    <n v="4.4000000000000004"/>
    <n v="1.22"/>
    <x v="0"/>
    <d v="2023-09-09T19:30:00"/>
    <n v="1694287800"/>
    <n v="0.59239940387481371"/>
    <n v="0.80719970193740687"/>
  </r>
  <r>
    <x v="15"/>
    <s v="2023-09-09T19:30:00.000Z"/>
    <n v="4.4000000000000004"/>
    <n v="1.22"/>
    <x v="0"/>
    <d v="2023-09-09T19:30:00"/>
    <n v="1694287800"/>
    <n v="0.59239940387481371"/>
    <n v="0.80719970193740687"/>
  </r>
  <r>
    <x v="15"/>
    <s v="2023-09-09T19:30:00.000Z"/>
    <n v="4.4000000000000004"/>
    <n v="1.22"/>
    <x v="0"/>
    <d v="2023-09-09T19:30:00"/>
    <n v="1694287800"/>
    <n v="0.59239940387481371"/>
    <n v="0.80719970193740687"/>
  </r>
  <r>
    <x v="15"/>
    <s v="2023-09-09T19:30:00.000Z"/>
    <n v="4.4000000000000004"/>
    <n v="1.22"/>
    <x v="0"/>
    <d v="2023-09-09T19:30:00"/>
    <n v="1694287800"/>
    <n v="0.59239940387481371"/>
    <n v="0.80719970193740687"/>
  </r>
  <r>
    <x v="15"/>
    <s v="2023-09-09T19:30:00.000Z"/>
    <n v="4.4000000000000004"/>
    <n v="1.24"/>
    <x v="0"/>
    <d v="2023-09-09T19:30:00"/>
    <n v="1694287800"/>
    <n v="0.57917888563049857"/>
    <n v="0.80058944281524935"/>
  </r>
  <r>
    <x v="15"/>
    <s v="2023-09-09T19:30:00.000Z"/>
    <n v="4.6500000000000004"/>
    <n v="1.22"/>
    <x v="0"/>
    <d v="2023-09-09T19:30:00"/>
    <n v="1694287800"/>
    <n v="0.60461836770668076"/>
    <n v="0.81330918385334039"/>
  </r>
  <r>
    <x v="15"/>
    <s v="2023-09-09T19:30:00.000Z"/>
    <n v="4.6500000000000004"/>
    <n v="1.22"/>
    <x v="0"/>
    <d v="2023-09-09T19:30:00"/>
    <n v="1694287800"/>
    <n v="0.60461836770668076"/>
    <n v="0.81330918385334039"/>
  </r>
  <r>
    <x v="15"/>
    <s v="2023-09-09T19:30:00.000Z"/>
    <n v="4.25"/>
    <n v="1.24"/>
    <x v="0"/>
    <d v="2023-09-09T19:30:00"/>
    <n v="1694287800"/>
    <n v="0.5711574952561671"/>
    <n v="0.79657874762808356"/>
  </r>
  <r>
    <x v="15"/>
    <s v="2023-09-09T19:30:00.000Z"/>
    <n v="4.25"/>
    <n v="1.24"/>
    <x v="0"/>
    <d v="2023-09-09T19:30:00"/>
    <n v="1694287800"/>
    <n v="0.5711574952561671"/>
    <n v="0.79657874762808356"/>
  </r>
  <r>
    <x v="15"/>
    <s v="2023-09-09T19:30:00.000Z"/>
    <n v="4.7"/>
    <n v="1.2"/>
    <x v="0"/>
    <d v="2023-09-09T19:30:00"/>
    <n v="1694287800"/>
    <n v="0.62056737588652489"/>
    <n v="0.82128368794326245"/>
  </r>
  <r>
    <x v="15"/>
    <s v="2023-09-09T19:30:00.000Z"/>
    <n v="4.5999999999999996"/>
    <n v="1.21"/>
    <x v="0"/>
    <d v="2023-09-09T19:30:00"/>
    <n v="1694287800"/>
    <n v="0.60905497664390951"/>
    <n v="0.81552748832195476"/>
  </r>
  <r>
    <x v="15"/>
    <s v="2023-09-09T19:30:00.000Z"/>
    <n v="4"/>
    <n v="1.25"/>
    <x v="0"/>
    <d v="2023-09-09T19:30:00"/>
    <n v="1694287800"/>
    <n v="0.55000000000000004"/>
    <n v="0.78600000000000003"/>
  </r>
  <r>
    <x v="16"/>
    <s v="2023-09-09T20:00:00.000Z"/>
    <n v="2.35"/>
    <n v="1.65"/>
    <x v="0"/>
    <d v="2023-09-09T20:00:00"/>
    <n v="1694289600.0000002"/>
    <n v="0.18052869116698905"/>
    <n v="0.60126434558349451"/>
  </r>
  <r>
    <x v="16"/>
    <s v="2023-09-09T20:00:00.000Z"/>
    <n v="2.2000000000000002"/>
    <n v="1.68"/>
    <x v="0"/>
    <d v="2023-09-09T20:00:00"/>
    <n v="1694289600.0000002"/>
    <n v="0.1406926406926407"/>
    <n v="0.58134632034632039"/>
  </r>
  <r>
    <x v="16"/>
    <s v="2023-09-09T20:00:00.000Z"/>
    <n v="2.2000000000000002"/>
    <n v="1.68"/>
    <x v="0"/>
    <d v="2023-09-09T20:00:00"/>
    <n v="1694289600.0000002"/>
    <n v="0.1406926406926407"/>
    <n v="0.58134632034632039"/>
  </r>
  <r>
    <x v="16"/>
    <s v="2023-09-09T20:00:00.000Z"/>
    <n v="2.35"/>
    <n v="1.62"/>
    <x v="0"/>
    <d v="2023-09-09T20:00:00"/>
    <n v="1694289600.0000002"/>
    <n v="0.19175203572366689"/>
    <n v="0.60687601786183343"/>
  </r>
  <r>
    <x v="16"/>
    <s v="2023-09-09T20:00:00.000Z"/>
    <n v="2.35"/>
    <n v="1.62"/>
    <x v="0"/>
    <d v="2023-09-09T20:00:00"/>
    <n v="1694289600.0000002"/>
    <n v="0.19175203572366689"/>
    <n v="0.60687601786183343"/>
  </r>
  <r>
    <x v="16"/>
    <s v="2023-09-09T20:00:00.000Z"/>
    <n v="2.4"/>
    <n v="1.6"/>
    <x v="0"/>
    <d v="2023-09-09T20:00:00"/>
    <n v="1694289600.0000002"/>
    <n v="0.20833333333333331"/>
    <n v="0.61516666666666664"/>
  </r>
  <r>
    <x v="16"/>
    <s v="2023-09-09T20:00:00.000Z"/>
    <n v="2.2999999999999998"/>
    <n v="1.65"/>
    <x v="0"/>
    <d v="2023-09-09T20:00:00"/>
    <n v="1694289600.0000002"/>
    <n v="0.17127799736495386"/>
    <n v="0.59663899868247694"/>
  </r>
  <r>
    <x v="16"/>
    <s v="2023-09-09T20:00:00.000Z"/>
    <n v="2.34"/>
    <n v="1.61"/>
    <x v="0"/>
    <d v="2023-09-09T20:00:00"/>
    <n v="1694289600.0000002"/>
    <n v="0.19376758507193281"/>
    <n v="0.60788379253596636"/>
  </r>
  <r>
    <x v="16"/>
    <s v="2023-09-09T20:00:00.000Z"/>
    <n v="2.35"/>
    <n v="1.65"/>
    <x v="0"/>
    <d v="2023-09-09T20:00:00"/>
    <n v="1694289600.0000002"/>
    <n v="0.18052869116698905"/>
    <n v="0.60126434558349451"/>
  </r>
  <r>
    <x v="16"/>
    <s v="2023-09-09T20:00:00.000Z"/>
    <n v="2.35"/>
    <n v="1.64"/>
    <x v="0"/>
    <d v="2023-09-09T20:00:00"/>
    <n v="1694289600.0000002"/>
    <n v="0.18422418266735857"/>
    <n v="0.60311209133367927"/>
  </r>
  <r>
    <x v="16"/>
    <s v="2023-09-09T20:00:00.000Z"/>
    <n v="2.2799999999999998"/>
    <n v="1.67"/>
    <x v="0"/>
    <d v="2023-09-09T20:00:00"/>
    <n v="1694289600.0000002"/>
    <n v="0.16020590398151069"/>
    <n v="0.59110295199075535"/>
  </r>
  <r>
    <x v="16"/>
    <s v="2023-09-09T20:00:00.000Z"/>
    <n v="2.35"/>
    <n v="1.65"/>
    <x v="0"/>
    <d v="2023-09-09T20:00:00"/>
    <n v="1694289600.0000002"/>
    <n v="0.18052869116698905"/>
    <n v="0.60126434558349451"/>
  </r>
  <r>
    <x v="16"/>
    <s v="2023-09-09T20:00:00.000Z"/>
    <n v="2.2999999999999998"/>
    <n v="1.67"/>
    <x v="0"/>
    <d v="2023-09-09T20:00:00"/>
    <n v="1694289600.0000002"/>
    <n v="0.16401978651392868"/>
    <n v="0.59300989325696429"/>
  </r>
  <r>
    <x v="16"/>
    <s v="2023-09-09T20:00:00.000Z"/>
    <n v="2.38"/>
    <n v="1.6"/>
    <x v="0"/>
    <d v="2023-09-09T20:00:00"/>
    <n v="1694289600.0000002"/>
    <n v="0.20483193277310924"/>
    <n v="0.6134159663865546"/>
  </r>
  <r>
    <x v="16"/>
    <s v="2023-09-09T20:00:00.000Z"/>
    <n v="2.25"/>
    <n v="1.65"/>
    <x v="0"/>
    <d v="2023-09-09T20:00:00"/>
    <n v="1694289600.0000002"/>
    <n v="0.16161616161616166"/>
    <n v="0.59180808080808078"/>
  </r>
  <r>
    <x v="17"/>
    <s v="2023-09-09T20:00:00.000Z"/>
    <n v="1.01"/>
    <n v="23"/>
    <x v="0"/>
    <d v="2023-09-09T20:00:00"/>
    <n v="1694289600.0000002"/>
    <n v="0.9466207490314249"/>
    <n v="0.98431037451571246"/>
  </r>
  <r>
    <x v="17"/>
    <s v="2023-09-09T20:00:00.000Z"/>
    <n v="1"/>
    <n v="41"/>
    <x v="0"/>
    <d v="2023-09-09T20:00:00"/>
    <n v="1694289600.0000002"/>
    <n v="0.97560975609756095"/>
    <n v="0.99880487804878049"/>
  </r>
  <r>
    <x v="18"/>
    <s v="2023-09-09T20:59:00.000Z"/>
    <n v="21"/>
    <n v="1.01"/>
    <x v="0"/>
    <d v="2023-09-09T20:59:00"/>
    <n v="1694293139.9999998"/>
    <n v="0.94247996228194242"/>
    <n v="0.98223998114097122"/>
  </r>
  <r>
    <x v="18"/>
    <s v="2023-09-09T20:59:00.000Z"/>
    <n v="26"/>
    <n v="1.01"/>
    <x v="0"/>
    <d v="2023-09-09T20:59:00"/>
    <n v="1694293139.9999998"/>
    <n v="0.95163747143945165"/>
    <n v="0.98681873571972578"/>
  </r>
  <r>
    <x v="18"/>
    <s v="2023-09-09T20:59:00.000Z"/>
    <n v="16"/>
    <n v="1.01"/>
    <x v="0"/>
    <d v="2023-09-09T20:59:00"/>
    <n v="1694293139.9999998"/>
    <n v="0.92759900990099009"/>
    <n v="0.97479950495049505"/>
  </r>
  <r>
    <x v="19"/>
    <s v="2023-09-09T21:14:00.000Z"/>
    <n v="7.25"/>
    <n v="1.1100000000000001"/>
    <x v="0"/>
    <d v="2023-09-09T21:14:00"/>
    <n v="1694294040.0000002"/>
    <n v="0.76296986641814213"/>
    <n v="0.89248493320907107"/>
  </r>
  <r>
    <x v="19"/>
    <s v="2023-09-09T21:14:00.000Z"/>
    <n v="8.1999999999999993"/>
    <n v="1.08"/>
    <x v="0"/>
    <d v="2023-09-09T21:14:00"/>
    <n v="1694294040.0000002"/>
    <n v="0.8039747064137307"/>
    <n v="0.9129873532068653"/>
  </r>
  <r>
    <x v="19"/>
    <s v="2023-09-09T21:14:00.000Z"/>
    <n v="7"/>
    <n v="1.1100000000000001"/>
    <x v="0"/>
    <d v="2023-09-09T21:14:00"/>
    <n v="1694294040.0000002"/>
    <n v="0.75804375804375801"/>
    <n v="0.89002187902187901"/>
  </r>
  <r>
    <x v="19"/>
    <s v="2023-09-09T21:14:00.000Z"/>
    <n v="7.5"/>
    <n v="1.1000000000000001"/>
    <x v="0"/>
    <d v="2023-09-09T21:14:00"/>
    <n v="1694294040.0000002"/>
    <n v="0.77575757575757576"/>
    <n v="0.89887878787878783"/>
  </r>
  <r>
    <x v="19"/>
    <s v="2023-09-09T21:14:00.000Z"/>
    <n v="8"/>
    <n v="1.07"/>
    <x v="0"/>
    <d v="2023-09-09T21:14:00"/>
    <n v="1694294040.0000002"/>
    <n v="0.80957943925233644"/>
    <n v="0.91578971962616817"/>
  </r>
  <r>
    <x v="19"/>
    <s v="2023-09-09T21:14:00.000Z"/>
    <n v="8"/>
    <n v="1.07"/>
    <x v="0"/>
    <d v="2023-09-09T21:14:00"/>
    <n v="1694294040.0000002"/>
    <n v="0.80957943925233644"/>
    <n v="0.91578971962616817"/>
  </r>
  <r>
    <x v="19"/>
    <s v="2023-09-09T21:14:00.000Z"/>
    <n v="7"/>
    <n v="1.1100000000000001"/>
    <x v="0"/>
    <d v="2023-09-09T21:14:00"/>
    <n v="1694294040.0000002"/>
    <n v="0.75804375804375801"/>
    <n v="0.89002187902187901"/>
  </r>
  <r>
    <x v="19"/>
    <s v="2023-09-09T21:14:00.000Z"/>
    <n v="7.6"/>
    <n v="1.1000000000000001"/>
    <x v="0"/>
    <d v="2023-09-09T21:14:00"/>
    <n v="1694294040.0000002"/>
    <n v="0.77751196172248804"/>
    <n v="0.89975598086124409"/>
  </r>
  <r>
    <x v="19"/>
    <s v="2023-09-09T21:14:00.000Z"/>
    <n v="7.6"/>
    <n v="1.1000000000000001"/>
    <x v="0"/>
    <d v="2023-09-09T21:14:00"/>
    <n v="1694294040.0000002"/>
    <n v="0.77751196172248804"/>
    <n v="0.89975598086124409"/>
  </r>
  <r>
    <x v="19"/>
    <s v="2023-09-09T21:14:00.000Z"/>
    <n v="6.5"/>
    <n v="1.1200000000000001"/>
    <x v="0"/>
    <d v="2023-09-09T21:14:00"/>
    <n v="1694294040.0000002"/>
    <n v="0.73901098901098894"/>
    <n v="0.88050549450549442"/>
  </r>
  <r>
    <x v="19"/>
    <s v="2023-09-09T21:14:00.000Z"/>
    <n v="7"/>
    <n v="1.1100000000000001"/>
    <x v="0"/>
    <d v="2023-09-09T21:14:00"/>
    <n v="1694294040.0000002"/>
    <n v="0.75804375804375801"/>
    <n v="0.89002187902187901"/>
  </r>
  <r>
    <x v="19"/>
    <s v="2023-09-09T21:14:00.000Z"/>
    <n v="7"/>
    <n v="1.1000000000000001"/>
    <x v="0"/>
    <d v="2023-09-09T21:14:00"/>
    <n v="1694294040.0000002"/>
    <n v="0.76623376623376616"/>
    <n v="0.89411688311688309"/>
  </r>
  <r>
    <x v="19"/>
    <s v="2023-09-09T21:14:00.000Z"/>
    <n v="6.25"/>
    <n v="1.1200000000000001"/>
    <x v="0"/>
    <d v="2023-09-09T21:14:00"/>
    <n v="1694294040.0000002"/>
    <n v="0.73285714285714276"/>
    <n v="0.87742857142857145"/>
  </r>
  <r>
    <x v="19"/>
    <s v="2023-09-09T21:14:00.000Z"/>
    <n v="8.25"/>
    <n v="1.0900000000000001"/>
    <x v="0"/>
    <d v="2023-09-09T21:14:00"/>
    <n v="1694294040.0000002"/>
    <n v="0.79621907144842918"/>
    <n v="0.9091095357242146"/>
  </r>
  <r>
    <x v="20"/>
    <s v="2023-09-09T21:59:00.000Z"/>
    <n v="1.1200000000000001"/>
    <n v="6.7"/>
    <x v="0"/>
    <d v="2023-09-09T21:59:00"/>
    <n v="1694296740.0000002"/>
    <n v="0.74360341151385922"/>
    <n v="0.88280170575692962"/>
  </r>
  <r>
    <x v="20"/>
    <s v="2023-09-09T21:59:00.000Z"/>
    <n v="1.1200000000000001"/>
    <n v="6.5"/>
    <x v="0"/>
    <d v="2023-09-09T21:59:00"/>
    <n v="1694296740.0000002"/>
    <n v="0.73901098901098894"/>
    <n v="0.88050549450549442"/>
  </r>
  <r>
    <x v="20"/>
    <s v="2023-09-09T21:59:00.000Z"/>
    <n v="1.1200000000000001"/>
    <n v="6.5"/>
    <x v="0"/>
    <d v="2023-09-09T21:59:00"/>
    <n v="1694296740.0000002"/>
    <n v="0.73901098901098894"/>
    <n v="0.88050549450549442"/>
  </r>
  <r>
    <x v="20"/>
    <s v="2023-09-09T21:59:00.000Z"/>
    <n v="1.1299999999999999"/>
    <n v="6.2"/>
    <x v="0"/>
    <d v="2023-09-09T21:59:00"/>
    <n v="1694296740.0000002"/>
    <n v="0.72366542963174429"/>
    <n v="0.8728327148158721"/>
  </r>
  <r>
    <x v="20"/>
    <s v="2023-09-09T21:59:00.000Z"/>
    <n v="1.1100000000000001"/>
    <n v="7"/>
    <x v="0"/>
    <d v="2023-09-09T21:59:00"/>
    <n v="1694296740.0000002"/>
    <n v="0.75804375804375801"/>
    <n v="0.89002187902187901"/>
  </r>
  <r>
    <x v="20"/>
    <s v="2023-09-09T21:59:00.000Z"/>
    <n v="1.1200000000000001"/>
    <n v="6.5"/>
    <x v="0"/>
    <d v="2023-09-09T21:59:00"/>
    <n v="1694296740.0000002"/>
    <n v="0.73901098901098894"/>
    <n v="0.88050549450549442"/>
  </r>
  <r>
    <x v="20"/>
    <s v="2023-09-09T21:59:00.000Z"/>
    <n v="1.1299999999999999"/>
    <n v="6.5"/>
    <x v="0"/>
    <d v="2023-09-09T21:59:00"/>
    <n v="1694296740.0000002"/>
    <n v="0.73110959836623557"/>
    <n v="0.87655479918311774"/>
  </r>
  <r>
    <x v="20"/>
    <s v="2023-09-09T21:59:00.000Z"/>
    <n v="1.1299999999999999"/>
    <n v="6.5"/>
    <x v="0"/>
    <d v="2023-09-09T21:59:00"/>
    <n v="1694296740.0000002"/>
    <n v="0.73110959836623557"/>
    <n v="0.87655479918311774"/>
  </r>
  <r>
    <x v="20"/>
    <s v="2023-09-09T21:59:00.000Z"/>
    <n v="1.1200000000000001"/>
    <n v="6.5"/>
    <x v="0"/>
    <d v="2023-09-09T21:59:00"/>
    <n v="1694296740.0000002"/>
    <n v="0.73901098901098894"/>
    <n v="0.88050549450549442"/>
  </r>
  <r>
    <x v="20"/>
    <s v="2023-09-09T21:59:00.000Z"/>
    <n v="1.1200000000000001"/>
    <n v="6.5"/>
    <x v="0"/>
    <d v="2023-09-09T21:59:00"/>
    <n v="1694296740.0000002"/>
    <n v="0.73901098901098894"/>
    <n v="0.88050549450549442"/>
  </r>
  <r>
    <x v="20"/>
    <s v="2023-09-09T21:59:00.000Z"/>
    <n v="1.1299999999999999"/>
    <n v="6"/>
    <x v="0"/>
    <d v="2023-09-09T21:59:00"/>
    <n v="1694296740.0000002"/>
    <n v="0.71828908554572279"/>
    <n v="0.87014454277286135"/>
  </r>
  <r>
    <x v="20"/>
    <s v="2023-09-09T21:59:00.000Z"/>
    <n v="1.1499999999999999"/>
    <n v="5.4"/>
    <x v="0"/>
    <d v="2023-09-09T21:59:00"/>
    <n v="1694296740.0000002"/>
    <n v="0.68438003220611932"/>
    <n v="0.85319001610305967"/>
  </r>
  <r>
    <x v="20"/>
    <s v="2023-09-09T21:59:00.000Z"/>
    <n v="1.1000000000000001"/>
    <n v="7"/>
    <x v="0"/>
    <d v="2023-09-09T21:59:00"/>
    <n v="1694296740.0000002"/>
    <n v="0.76623376623376616"/>
    <n v="0.89411688311688309"/>
  </r>
  <r>
    <x v="21"/>
    <s v="2023-09-09T22:00:00.000Z"/>
    <n v="1.48"/>
    <n v="2.75"/>
    <x v="0"/>
    <d v="2023-09-09T22:00:00"/>
    <n v="1694296799.9999998"/>
    <n v="0.31203931203931201"/>
    <n v="0.66701965601965596"/>
  </r>
  <r>
    <x v="21"/>
    <s v="2023-09-09T22:00:00.000Z"/>
    <n v="1.43"/>
    <n v="2.9"/>
    <x v="0"/>
    <d v="2023-09-09T22:00:00"/>
    <n v="1694296799.9999998"/>
    <n v="0.35447311309380281"/>
    <n v="0.68823655654690141"/>
  </r>
  <r>
    <x v="21"/>
    <s v="2023-09-09T22:00:00.000Z"/>
    <n v="1.47"/>
    <n v="2.75"/>
    <x v="0"/>
    <d v="2023-09-09T22:00:00"/>
    <n v="1694296799.9999998"/>
    <n v="0.31663574520717375"/>
    <n v="0.66931787260358688"/>
  </r>
  <r>
    <x v="21"/>
    <s v="2023-09-09T22:00:00.000Z"/>
    <n v="1.48"/>
    <n v="2.75"/>
    <x v="0"/>
    <d v="2023-09-09T22:00:00"/>
    <n v="1694296799.9999998"/>
    <n v="0.31203931203931201"/>
    <n v="0.66701965601965596"/>
  </r>
  <r>
    <x v="21"/>
    <s v="2023-09-09T22:00:00.000Z"/>
    <n v="1.47"/>
    <n v="2.75"/>
    <x v="0"/>
    <d v="2023-09-09T22:00:00"/>
    <n v="1694296799.9999998"/>
    <n v="0.31663574520717375"/>
    <n v="0.66931787260358688"/>
  </r>
  <r>
    <x v="21"/>
    <s v="2023-09-09T22:00:00.000Z"/>
    <n v="1.45"/>
    <n v="2.8"/>
    <x v="0"/>
    <d v="2023-09-09T22:00:00"/>
    <n v="1694296799.9999998"/>
    <n v="0.332512315270936"/>
    <n v="0.67725615763546798"/>
  </r>
  <r>
    <x v="21"/>
    <s v="2023-09-09T22:00:00.000Z"/>
    <n v="1.5"/>
    <n v="2.7"/>
    <x v="0"/>
    <d v="2023-09-09T22:00:00"/>
    <n v="1694296799.9999998"/>
    <n v="0.29629629629629628"/>
    <n v="0.65914814814814815"/>
  </r>
  <r>
    <x v="21"/>
    <s v="2023-09-09T22:00:00.000Z"/>
    <n v="1.5"/>
    <n v="2.7"/>
    <x v="0"/>
    <d v="2023-09-09T22:00:00"/>
    <n v="1694296799.9999998"/>
    <n v="0.29629629629629628"/>
    <n v="0.65914814814814815"/>
  </r>
  <r>
    <x v="21"/>
    <s v="2023-09-09T22:00:00.000Z"/>
    <n v="1.47"/>
    <n v="2.7"/>
    <x v="0"/>
    <d v="2023-09-09T22:00:00"/>
    <n v="1694296799.9999998"/>
    <n v="0.30990173847316704"/>
    <n v="0.66595086923658353"/>
  </r>
  <r>
    <x v="21"/>
    <s v="2023-09-09T22:00:00.000Z"/>
    <n v="1.44"/>
    <n v="2.8"/>
    <x v="0"/>
    <d v="2023-09-09T22:00:00"/>
    <n v="1694296799.9999998"/>
    <n v="0.33730158730158727"/>
    <n v="0.67965079365079362"/>
  </r>
  <r>
    <x v="21"/>
    <s v="2023-09-09T22:00:00.000Z"/>
    <n v="1.47"/>
    <n v="2.76"/>
    <x v="0"/>
    <d v="2023-09-09T22:00:00"/>
    <n v="1694296799.9999998"/>
    <n v="0.31795326826382719"/>
    <n v="0.66997663413191355"/>
  </r>
  <r>
    <x v="22"/>
    <s v="2023-09-09T22:00:00.000Z"/>
    <n v="1.24"/>
    <n v="4.3"/>
    <x v="0"/>
    <d v="2023-09-09T22:00:00"/>
    <n v="1694296799.9999998"/>
    <n v="0.57389347336834218"/>
    <n v="0.79794673668417104"/>
  </r>
  <r>
    <x v="22"/>
    <s v="2023-09-09T22:00:00.000Z"/>
    <n v="1.24"/>
    <n v="4.2"/>
    <x v="0"/>
    <d v="2023-09-09T22:00:00"/>
    <n v="1694296799.9999998"/>
    <n v="0.56835637480798784"/>
    <n v="0.79517818740399393"/>
  </r>
  <r>
    <x v="22"/>
    <s v="2023-09-09T22:00:00.000Z"/>
    <n v="1.25"/>
    <n v="4.0999999999999996"/>
    <x v="0"/>
    <d v="2023-09-09T22:00:00"/>
    <n v="1694296799.9999998"/>
    <n v="0.55609756097560981"/>
    <n v="0.78904878048780491"/>
  </r>
  <r>
    <x v="22"/>
    <s v="2023-09-09T22:00:00.000Z"/>
    <n v="1.24"/>
    <n v="4.0999999999999996"/>
    <x v="0"/>
    <d v="2023-09-09T22:00:00"/>
    <n v="1694296799.9999998"/>
    <n v="0.56254917387883563"/>
    <n v="0.79227458693941788"/>
  </r>
  <r>
    <x v="22"/>
    <s v="2023-09-09T22:00:00.000Z"/>
    <n v="1.22"/>
    <n v="4.3499999999999996"/>
    <x v="0"/>
    <d v="2023-09-09T22:00:00"/>
    <n v="1694296799.9999998"/>
    <n v="0.58978707367627659"/>
    <n v="0.80589353683813836"/>
  </r>
  <r>
    <x v="22"/>
    <s v="2023-09-09T22:00:00.000Z"/>
    <n v="1.24"/>
    <n v="4.0999999999999996"/>
    <x v="0"/>
    <d v="2023-09-09T22:00:00"/>
    <n v="1694296799.9999998"/>
    <n v="0.56254917387883563"/>
    <n v="0.79227458693941788"/>
  </r>
  <r>
    <x v="22"/>
    <s v="2023-09-09T22:00:00.000Z"/>
    <n v="1.24"/>
    <n v="4.3"/>
    <x v="0"/>
    <d v="2023-09-09T22:00:00"/>
    <n v="1694296799.9999998"/>
    <n v="0.57389347336834218"/>
    <n v="0.79794673668417104"/>
  </r>
  <r>
    <x v="22"/>
    <s v="2023-09-09T22:00:00.000Z"/>
    <n v="1.24"/>
    <n v="4.3"/>
    <x v="0"/>
    <d v="2023-09-09T22:00:00"/>
    <n v="1694296799.9999998"/>
    <n v="0.57389347336834218"/>
    <n v="0.79794673668417104"/>
  </r>
  <r>
    <x v="22"/>
    <s v="2023-09-09T22:00:00.000Z"/>
    <n v="1.24"/>
    <n v="4.4000000000000004"/>
    <x v="0"/>
    <d v="2023-09-09T22:00:00"/>
    <n v="1694296799.9999998"/>
    <n v="0.57917888563049857"/>
    <n v="0.80058944281524935"/>
  </r>
  <r>
    <x v="22"/>
    <s v="2023-09-09T22:00:00.000Z"/>
    <n v="1.25"/>
    <n v="4"/>
    <x v="0"/>
    <d v="2023-09-09T22:00:00"/>
    <n v="1694296799.9999998"/>
    <n v="0.55000000000000004"/>
    <n v="0.78600000000000003"/>
  </r>
  <r>
    <x v="22"/>
    <s v="2023-09-09T22:00:00.000Z"/>
    <n v="1.23"/>
    <n v="4.2"/>
    <x v="0"/>
    <d v="2023-09-09T22:00:00"/>
    <n v="1694296799.9999998"/>
    <n v="0.57491289198606266"/>
    <n v="0.79845644599303134"/>
  </r>
  <r>
    <x v="22"/>
    <s v="2023-09-09T22:00:00.000Z"/>
    <n v="1.25"/>
    <n v="4.0999999999999996"/>
    <x v="0"/>
    <d v="2023-09-09T22:00:00"/>
    <n v="1694296799.9999998"/>
    <n v="0.55609756097560981"/>
    <n v="0.78904878048780491"/>
  </r>
  <r>
    <x v="22"/>
    <s v="2023-09-09T22:00:00.000Z"/>
    <n v="1.22"/>
    <n v="4.4000000000000004"/>
    <x v="0"/>
    <d v="2023-09-09T22:00:00"/>
    <n v="1694296799.9999998"/>
    <n v="0.59239940387481371"/>
    <n v="0.80719970193740687"/>
  </r>
  <r>
    <x v="22"/>
    <s v="2023-09-09T22:00:00.000Z"/>
    <n v="1.25"/>
    <n v="4"/>
    <x v="0"/>
    <d v="2023-09-09T22:00:00"/>
    <n v="1694296799.9999998"/>
    <n v="0.55000000000000004"/>
    <n v="0.78600000000000003"/>
  </r>
  <r>
    <x v="23"/>
    <s v="2023-09-09T22:00:00.000Z"/>
    <n v="1.38"/>
    <n v="3.15"/>
    <x v="0"/>
    <d v="2023-09-09T22:00:00"/>
    <n v="1694296799.9999998"/>
    <n v="0.40717736369910296"/>
    <n v="0.71458868184955149"/>
  </r>
  <r>
    <x v="23"/>
    <s v="2023-09-09T22:00:00.000Z"/>
    <n v="1.41"/>
    <n v="2.95"/>
    <x v="0"/>
    <d v="2023-09-09T22:00:00"/>
    <n v="1694296799.9999998"/>
    <n v="0.37023680730857078"/>
    <n v="0.69611840365428534"/>
  </r>
  <r>
    <x v="23"/>
    <s v="2023-09-09T22:00:00.000Z"/>
    <n v="1.4"/>
    <n v="3.1"/>
    <x v="0"/>
    <d v="2023-09-09T22:00:00"/>
    <n v="1694296799.9999998"/>
    <n v="0.39170506912442399"/>
    <n v="0.70685253456221198"/>
  </r>
  <r>
    <x v="23"/>
    <s v="2023-09-09T22:00:00.000Z"/>
    <n v="1.41"/>
    <n v="2.95"/>
    <x v="0"/>
    <d v="2023-09-09T22:00:00"/>
    <n v="1694296799.9999998"/>
    <n v="0.37023680730857078"/>
    <n v="0.69611840365428534"/>
  </r>
  <r>
    <x v="23"/>
    <s v="2023-09-09T22:00:00.000Z"/>
    <n v="1.37"/>
    <n v="3.15"/>
    <x v="0"/>
    <d v="2023-09-09T22:00:00"/>
    <n v="1694296799.9999998"/>
    <n v="0.41246668983895263"/>
    <n v="0.71723334491947632"/>
  </r>
  <r>
    <x v="23"/>
    <s v="2023-09-09T22:00:00.000Z"/>
    <n v="1.38"/>
    <n v="3.1"/>
    <x v="0"/>
    <d v="2023-09-09T22:00:00"/>
    <n v="1694296799.9999998"/>
    <n v="0.40205703599813009"/>
    <n v="0.71202851799906508"/>
  </r>
  <r>
    <x v="23"/>
    <s v="2023-09-09T22:00:00.000Z"/>
    <n v="1.42"/>
    <n v="3"/>
    <x v="0"/>
    <d v="2023-09-09T22:00:00"/>
    <n v="1694296799.9999998"/>
    <n v="0.3708920187793428"/>
    <n v="0.69644600938967138"/>
  </r>
  <r>
    <x v="23"/>
    <s v="2023-09-09T22:00:00.000Z"/>
    <n v="1.42"/>
    <n v="3"/>
    <x v="0"/>
    <d v="2023-09-09T22:00:00"/>
    <n v="1694296799.9999998"/>
    <n v="0.3708920187793428"/>
    <n v="0.69644600938967138"/>
  </r>
  <r>
    <x v="23"/>
    <s v="2023-09-09T22:00:00.000Z"/>
    <n v="1.38"/>
    <n v="3.1"/>
    <x v="0"/>
    <d v="2023-09-09T22:00:00"/>
    <n v="1694296799.9999998"/>
    <n v="0.40205703599813009"/>
    <n v="0.71202851799906508"/>
  </r>
  <r>
    <x v="23"/>
    <s v="2023-09-09T22:00:00.000Z"/>
    <n v="1.42"/>
    <n v="3"/>
    <x v="0"/>
    <d v="2023-09-09T22:00:00"/>
    <n v="1694296799.9999998"/>
    <n v="0.3708920187793428"/>
    <n v="0.69644600938967138"/>
  </r>
  <r>
    <x v="23"/>
    <s v="2023-09-09T22:00:00.000Z"/>
    <n v="1.4"/>
    <n v="2.97"/>
    <x v="0"/>
    <d v="2023-09-09T22:00:00"/>
    <n v="1694296799.9999998"/>
    <n v="0.37758537758537764"/>
    <n v="0.69979268879268886"/>
  </r>
  <r>
    <x v="23"/>
    <s v="2023-09-09T22:00:00.000Z"/>
    <n v="1.36"/>
    <n v="3.2"/>
    <x v="0"/>
    <d v="2023-09-09T22:00:00"/>
    <n v="1694296799.9999998"/>
    <n v="0.42279411764705876"/>
    <n v="0.72239705882352934"/>
  </r>
  <r>
    <x v="23"/>
    <s v="2023-09-09T22:00:00.000Z"/>
    <n v="1.39"/>
    <n v="3.05"/>
    <x v="0"/>
    <d v="2023-09-09T22:00:00"/>
    <n v="1694296799.9999998"/>
    <n v="0.39155560797263833"/>
    <n v="0.70677780398631918"/>
  </r>
  <r>
    <x v="23"/>
    <s v="2023-09-09T22:00:00.000Z"/>
    <n v="1.45"/>
    <n v="2.8"/>
    <x v="0"/>
    <d v="2023-09-09T22:00:00"/>
    <n v="1694296799.9999998"/>
    <n v="0.332512315270936"/>
    <n v="0.67725615763546798"/>
  </r>
  <r>
    <x v="24"/>
    <s v="2023-09-09T22:00:00.000Z"/>
    <n v="1.42"/>
    <n v="2.9"/>
    <x v="0"/>
    <d v="2023-09-09T22:00:00"/>
    <n v="1694296799.9999998"/>
    <n v="0.35939776590577954"/>
    <n v="0.69069888295288973"/>
  </r>
  <r>
    <x v="24"/>
    <s v="2023-09-09T22:00:00.000Z"/>
    <n v="1.4"/>
    <n v="3.05"/>
    <x v="0"/>
    <d v="2023-09-09T22:00:00"/>
    <n v="1694296799.9999998"/>
    <n v="0.38641686182669788"/>
    <n v="0.70420843091334895"/>
  </r>
  <r>
    <x v="24"/>
    <s v="2023-09-09T22:00:00.000Z"/>
    <n v="1.42"/>
    <n v="2.9"/>
    <x v="0"/>
    <d v="2023-09-09T22:00:00"/>
    <n v="1694296799.9999998"/>
    <n v="0.35939776590577954"/>
    <n v="0.69069888295288973"/>
  </r>
  <r>
    <x v="24"/>
    <s v="2023-09-09T22:00:00.000Z"/>
    <n v="1.43"/>
    <n v="2.95"/>
    <x v="0"/>
    <d v="2023-09-09T22:00:00"/>
    <n v="1694296799.9999998"/>
    <n v="0.36031764845324177"/>
    <n v="0.69115882422662089"/>
  </r>
  <r>
    <x v="24"/>
    <s v="2023-09-09T22:00:00.000Z"/>
    <n v="1.41"/>
    <n v="3.05"/>
    <x v="0"/>
    <d v="2023-09-09T22:00:00"/>
    <n v="1694296799.9999998"/>
    <n v="0.38135100569701197"/>
    <n v="0.70167550284850599"/>
  </r>
  <r>
    <x v="24"/>
    <s v="2023-09-09T22:00:00.000Z"/>
    <n v="1.41"/>
    <n v="3.05"/>
    <x v="0"/>
    <d v="2023-09-09T22:00:00"/>
    <n v="1694296799.9999998"/>
    <n v="0.38135100569701197"/>
    <n v="0.70167550284850599"/>
  </r>
  <r>
    <x v="24"/>
    <s v="2023-09-09T22:00:00.000Z"/>
    <n v="1.4"/>
    <n v="3.1"/>
    <x v="0"/>
    <d v="2023-09-09T22:00:00"/>
    <n v="1694296799.9999998"/>
    <n v="0.39170506912442399"/>
    <n v="0.70685253456221198"/>
  </r>
  <r>
    <x v="24"/>
    <s v="2023-09-09T22:00:00.000Z"/>
    <n v="1.4"/>
    <n v="3"/>
    <x v="0"/>
    <d v="2023-09-09T22:00:00"/>
    <n v="1694296799.9999998"/>
    <n v="0.38095238095238099"/>
    <n v="0.70147619047619048"/>
  </r>
  <r>
    <x v="24"/>
    <s v="2023-09-09T22:00:00.000Z"/>
    <n v="1.39"/>
    <n v="3.06"/>
    <x v="0"/>
    <d v="2023-09-09T22:00:00"/>
    <n v="1694296799.9999998"/>
    <n v="0.39262707481073972"/>
    <n v="0.70731353740536984"/>
  </r>
  <r>
    <x v="24"/>
    <s v="2023-09-09T22:00:00.000Z"/>
    <n v="1.36"/>
    <n v="3.2"/>
    <x v="0"/>
    <d v="2023-09-09T22:00:00"/>
    <n v="1694296799.9999998"/>
    <n v="0.42279411764705876"/>
    <n v="0.72239705882352934"/>
  </r>
  <r>
    <x v="24"/>
    <s v="2023-09-09T22:00:00.000Z"/>
    <n v="1.4"/>
    <n v="3.1"/>
    <x v="0"/>
    <d v="2023-09-09T22:00:00"/>
    <n v="1694296799.9999998"/>
    <n v="0.39170506912442399"/>
    <n v="0.70685253456221198"/>
  </r>
  <r>
    <x v="24"/>
    <s v="2023-09-09T22:00:00.000Z"/>
    <n v="1.45"/>
    <n v="2.8"/>
    <x v="0"/>
    <d v="2023-09-09T22:00:00"/>
    <n v="1694296799.9999998"/>
    <n v="0.332512315270936"/>
    <n v="0.67725615763546798"/>
  </r>
  <r>
    <x v="25"/>
    <s v="2023-09-09T22:29:00.000Z"/>
    <n v="3.35"/>
    <n v="1.34"/>
    <x v="0"/>
    <d v="2023-09-09T22:29:00"/>
    <n v="1694298539.9999998"/>
    <n v="0.44776119402985071"/>
    <n v="0.73488059701492536"/>
  </r>
  <r>
    <x v="25"/>
    <s v="2023-09-09T22:29:00.000Z"/>
    <n v="3.5"/>
    <n v="1.32"/>
    <x v="0"/>
    <d v="2023-09-09T22:29:00"/>
    <n v="1694298539.9999998"/>
    <n v="0.47186147186147187"/>
    <n v="0.746930735930736"/>
  </r>
  <r>
    <x v="25"/>
    <s v="2023-09-09T22:29:00.000Z"/>
    <n v="3.4"/>
    <n v="1.34"/>
    <x v="0"/>
    <d v="2023-09-09T22:29:00"/>
    <n v="1694298539.9999998"/>
    <n v="0.4521510096575943"/>
    <n v="0.73707550482879713"/>
  </r>
  <r>
    <x v="25"/>
    <s v="2023-09-09T22:29:00.000Z"/>
    <n v="3.5"/>
    <n v="1.31"/>
    <x v="0"/>
    <d v="2023-09-09T22:29:00"/>
    <n v="1694298539.9999998"/>
    <n v="0.47764449291166844"/>
    <n v="0.74982224645583417"/>
  </r>
  <r>
    <x v="25"/>
    <s v="2023-09-09T22:29:00.000Z"/>
    <n v="3.35"/>
    <n v="1.35"/>
    <x v="0"/>
    <d v="2023-09-09T22:29:00"/>
    <n v="1694298539.9999998"/>
    <n v="0.44223327805417356"/>
    <n v="0.73211663902708679"/>
  </r>
  <r>
    <x v="25"/>
    <s v="2023-09-09T22:29:00.000Z"/>
    <n v="3.6"/>
    <n v="1.29"/>
    <x v="0"/>
    <d v="2023-09-09T22:29:00"/>
    <n v="1694298539.9999998"/>
    <n v="0.49741602067183455"/>
    <n v="0.75970801033591728"/>
  </r>
  <r>
    <x v="25"/>
    <s v="2023-09-09T22:29:00.000Z"/>
    <n v="3.45"/>
    <n v="1.34"/>
    <x v="0"/>
    <d v="2023-09-09T22:29:00"/>
    <n v="1694298539.9999998"/>
    <n v="0.45641358425264972"/>
    <n v="0.7392067921263249"/>
  </r>
  <r>
    <x v="25"/>
    <s v="2023-09-09T22:29:00.000Z"/>
    <n v="3.45"/>
    <n v="1.34"/>
    <x v="0"/>
    <d v="2023-09-09T22:29:00"/>
    <n v="1694298539.9999998"/>
    <n v="0.45641358425264972"/>
    <n v="0.7392067921263249"/>
  </r>
  <r>
    <x v="25"/>
    <s v="2023-09-09T22:29:00.000Z"/>
    <n v="3.45"/>
    <n v="1.32"/>
    <x v="0"/>
    <d v="2023-09-09T22:29:00"/>
    <n v="1694298539.9999998"/>
    <n v="0.46772068511198944"/>
    <n v="0.74486034255599476"/>
  </r>
  <r>
    <x v="25"/>
    <s v="2023-09-09T22:29:00.000Z"/>
    <n v="3.45"/>
    <n v="1.32"/>
    <x v="0"/>
    <d v="2023-09-09T22:29:00"/>
    <n v="1694298539.9999998"/>
    <n v="0.46772068511198944"/>
    <n v="0.74486034255599476"/>
  </r>
  <r>
    <x v="25"/>
    <s v="2023-09-09T22:29:00.000Z"/>
    <n v="3.5"/>
    <n v="1.32"/>
    <x v="0"/>
    <d v="2023-09-09T22:29:00"/>
    <n v="1694298539.9999998"/>
    <n v="0.47186147186147187"/>
    <n v="0.746930735930736"/>
  </r>
  <r>
    <x v="25"/>
    <s v="2023-09-09T22:29:00.000Z"/>
    <n v="3.4"/>
    <n v="1.33"/>
    <x v="0"/>
    <d v="2023-09-09T22:29:00"/>
    <n v="1694298539.9999998"/>
    <n v="0.45776205218929672"/>
    <n v="0.73988102609464834"/>
  </r>
  <r>
    <x v="25"/>
    <s v="2023-09-09T22:29:00.000Z"/>
    <n v="3.46"/>
    <n v="1.31"/>
    <x v="0"/>
    <d v="2023-09-09T22:29:00"/>
    <n v="1694298539.9999998"/>
    <n v="0.47434143758549169"/>
    <n v="0.74817071879274588"/>
  </r>
  <r>
    <x v="25"/>
    <s v="2023-09-09T22:29:00.000Z"/>
    <n v="3.25"/>
    <n v="1.35"/>
    <x v="0"/>
    <d v="2023-09-09T22:29:00"/>
    <n v="1694298539.9999998"/>
    <n v="0.43304843304843299"/>
    <n v="0.7275242165242165"/>
  </r>
  <r>
    <x v="26"/>
    <s v="2023-09-09T22:30:00.000Z"/>
    <n v="4.5999999999999996"/>
    <n v="1.21"/>
    <x v="0"/>
    <d v="2023-09-09T22:30:00"/>
    <n v="1694298600"/>
    <n v="0.60905497664390951"/>
    <n v="0.81552748832195476"/>
  </r>
  <r>
    <x v="26"/>
    <s v="2023-09-09T22:30:00.000Z"/>
    <n v="4.8"/>
    <n v="1.2"/>
    <x v="0"/>
    <d v="2023-09-09T22:30:00"/>
    <n v="1694298600"/>
    <n v="0.625"/>
    <n v="0.82350000000000001"/>
  </r>
  <r>
    <x v="26"/>
    <s v="2023-09-09T22:30:00.000Z"/>
    <n v="4.5999999999999996"/>
    <n v="1.21"/>
    <x v="0"/>
    <d v="2023-09-09T22:30:00"/>
    <n v="1694298600"/>
    <n v="0.60905497664390951"/>
    <n v="0.81552748832195476"/>
  </r>
  <r>
    <x v="26"/>
    <s v="2023-09-09T22:30:00.000Z"/>
    <n v="4.9000000000000004"/>
    <n v="1.18"/>
    <x v="0"/>
    <d v="2023-09-09T22:30:00"/>
    <n v="1694298600"/>
    <n v="0.64337599446558291"/>
    <n v="0.83268799723279141"/>
  </r>
  <r>
    <x v="26"/>
    <s v="2023-09-09T22:30:00.000Z"/>
    <n v="4.75"/>
    <n v="1.19"/>
    <x v="0"/>
    <d v="2023-09-09T22:30:00"/>
    <n v="1694298600"/>
    <n v="0.62980981866430785"/>
    <n v="0.82590490933215399"/>
  </r>
  <r>
    <x v="26"/>
    <s v="2023-09-09T22:30:00.000Z"/>
    <n v="4.9000000000000004"/>
    <n v="1.18"/>
    <x v="0"/>
    <d v="2023-09-09T22:30:00"/>
    <n v="1694298600"/>
    <n v="0.64337599446558291"/>
    <n v="0.83268799723279141"/>
  </r>
  <r>
    <x v="26"/>
    <s v="2023-09-09T22:30:00.000Z"/>
    <n v="4.75"/>
    <n v="1.22"/>
    <x v="0"/>
    <d v="2023-09-09T22:30:00"/>
    <n v="1694298600"/>
    <n v="0.60914581535806733"/>
    <n v="0.81557290767903368"/>
  </r>
  <r>
    <x v="26"/>
    <s v="2023-09-09T22:30:00.000Z"/>
    <n v="4.75"/>
    <n v="1.22"/>
    <x v="0"/>
    <d v="2023-09-09T22:30:00"/>
    <n v="1694298600"/>
    <n v="0.60914581535806733"/>
    <n v="0.81557290767903368"/>
  </r>
  <r>
    <x v="26"/>
    <s v="2023-09-09T22:30:00.000Z"/>
    <n v="5"/>
    <n v="1.18"/>
    <x v="0"/>
    <d v="2023-09-09T22:30:00"/>
    <n v="1694298600"/>
    <n v="0.64745762711864407"/>
    <n v="0.83472881355932205"/>
  </r>
  <r>
    <x v="26"/>
    <s v="2023-09-09T22:30:00.000Z"/>
    <n v="4.5"/>
    <n v="1.22"/>
    <x v="0"/>
    <d v="2023-09-09T22:30:00"/>
    <n v="1694298600"/>
    <n v="0.5974499089253188"/>
    <n v="0.80972495446265946"/>
  </r>
  <r>
    <x v="26"/>
    <s v="2023-09-09T22:30:00.000Z"/>
    <n v="4.8"/>
    <n v="1.19"/>
    <x v="0"/>
    <d v="2023-09-09T22:30:00"/>
    <n v="1694298600"/>
    <n v="0.63200280112044815"/>
    <n v="0.82700140056022409"/>
  </r>
  <r>
    <x v="26"/>
    <s v="2023-09-09T22:30:00.000Z"/>
    <n v="4.75"/>
    <n v="1.2"/>
    <x v="0"/>
    <d v="2023-09-09T22:30:00"/>
    <n v="1694298600"/>
    <n v="0.6228070175438597"/>
    <n v="0.82240350877192991"/>
  </r>
  <r>
    <x v="26"/>
    <s v="2023-09-09T22:30:00.000Z"/>
    <n v="5.2"/>
    <n v="1.18"/>
    <x v="0"/>
    <d v="2023-09-09T22:30:00"/>
    <n v="1694298600"/>
    <n v="0.65514993481095185"/>
    <n v="0.83857496740547588"/>
  </r>
  <r>
    <x v="26"/>
    <s v="2023-09-09T22:30:00.000Z"/>
    <n v="4.5999999999999996"/>
    <n v="1.2"/>
    <x v="0"/>
    <d v="2023-09-09T22:30:00"/>
    <n v="1694298600"/>
    <n v="0.61594202898550732"/>
    <n v="0.81897101449275367"/>
  </r>
  <r>
    <x v="27"/>
    <s v="2023-09-09T22:59:00.000Z"/>
    <n v="1.33"/>
    <n v="3.4"/>
    <x v="0"/>
    <d v="2023-09-09T22:59:00"/>
    <n v="1694300340"/>
    <n v="0.45776205218929672"/>
    <n v="0.73988102609464834"/>
  </r>
  <r>
    <x v="27"/>
    <s v="2023-09-09T22:59:00.000Z"/>
    <n v="1.36"/>
    <n v="3.25"/>
    <x v="0"/>
    <d v="2023-09-09T22:59:00"/>
    <n v="1694300340"/>
    <n v="0.42760180995475106"/>
    <n v="0.72480090497737559"/>
  </r>
  <r>
    <x v="27"/>
    <s v="2023-09-09T22:59:00.000Z"/>
    <n v="1.38"/>
    <n v="3"/>
    <x v="0"/>
    <d v="2023-09-09T22:59:00"/>
    <n v="1694300340"/>
    <n v="0.39130434782608708"/>
    <n v="0.70665217391304358"/>
  </r>
  <r>
    <x v="27"/>
    <s v="2023-09-09T22:59:00.000Z"/>
    <n v="1.38"/>
    <n v="3"/>
    <x v="0"/>
    <d v="2023-09-09T22:59:00"/>
    <n v="1694300340"/>
    <n v="0.39130434782608708"/>
    <n v="0.70665217391304358"/>
  </r>
  <r>
    <x v="27"/>
    <s v="2023-09-09T22:59:00.000Z"/>
    <n v="1.4"/>
    <n v="3.05"/>
    <x v="0"/>
    <d v="2023-09-09T22:59:00"/>
    <n v="1694300340"/>
    <n v="0.38641686182669788"/>
    <n v="0.70420843091334895"/>
  </r>
  <r>
    <x v="27"/>
    <s v="2023-09-09T22:59:00.000Z"/>
    <n v="1.34"/>
    <n v="3.4"/>
    <x v="0"/>
    <d v="2023-09-09T22:59:00"/>
    <n v="1694300340"/>
    <n v="0.4521510096575943"/>
    <n v="0.73707550482879713"/>
  </r>
  <r>
    <x v="27"/>
    <s v="2023-09-09T22:59:00.000Z"/>
    <n v="1.35"/>
    <n v="3.3"/>
    <x v="0"/>
    <d v="2023-09-09T22:59:00"/>
    <n v="1694300340"/>
    <n v="0.43771043771043766"/>
    <n v="0.72985521885521887"/>
  </r>
  <r>
    <x v="27"/>
    <s v="2023-09-09T22:59:00.000Z"/>
    <n v="1.35"/>
    <n v="3.28"/>
    <x v="0"/>
    <d v="2023-09-09T22:59:00"/>
    <n v="1694300340"/>
    <n v="0.4358626919602529"/>
    <n v="0.72893134598012643"/>
  </r>
  <r>
    <x v="27"/>
    <s v="2023-09-09T22:59:00.000Z"/>
    <n v="1.36"/>
    <n v="3.35"/>
    <x v="0"/>
    <d v="2023-09-09T22:59:00"/>
    <n v="1694300340"/>
    <n v="0.43678665496049163"/>
    <n v="0.72939332748024577"/>
  </r>
  <r>
    <x v="27"/>
    <s v="2023-09-09T22:59:00.000Z"/>
    <n v="1.36"/>
    <n v="3.35"/>
    <x v="0"/>
    <d v="2023-09-09T22:59:00"/>
    <n v="1694300340"/>
    <n v="0.43678665496049163"/>
    <n v="0.72939332748024577"/>
  </r>
  <r>
    <x v="27"/>
    <s v="2023-09-09T22:59:00.000Z"/>
    <n v="1.36"/>
    <n v="3.25"/>
    <x v="0"/>
    <d v="2023-09-09T22:59:00"/>
    <n v="1694300340"/>
    <n v="0.42760180995475106"/>
    <n v="0.72480090497737559"/>
  </r>
  <r>
    <x v="27"/>
    <s v="2023-09-09T22:59:00.000Z"/>
    <n v="1.36"/>
    <n v="3.25"/>
    <x v="0"/>
    <d v="2023-09-09T22:59:00"/>
    <n v="1694300340"/>
    <n v="0.42760180995475106"/>
    <n v="0.72480090497737559"/>
  </r>
  <r>
    <x v="27"/>
    <s v="2023-09-09T22:59:00.000Z"/>
    <n v="1.35"/>
    <n v="3.26"/>
    <x v="0"/>
    <d v="2023-09-09T22:59:00"/>
    <n v="1694300340"/>
    <n v="0.43399227448307198"/>
    <n v="0.727996137241536"/>
  </r>
  <r>
    <x v="27"/>
    <s v="2023-09-09T22:59:00.000Z"/>
    <n v="1.4"/>
    <n v="3"/>
    <x v="0"/>
    <d v="2023-09-09T22:59:00"/>
    <n v="1694300340"/>
    <n v="0.38095238095238099"/>
    <n v="0.70147619047619048"/>
  </r>
  <r>
    <x v="28"/>
    <s v="2023-09-09T22:59:00.000Z"/>
    <n v="1.34"/>
    <n v="3.35"/>
    <x v="0"/>
    <d v="2023-09-09T22:59:00"/>
    <n v="1694300340"/>
    <n v="0.44776119402985071"/>
    <n v="0.73488059701492536"/>
  </r>
  <r>
    <x v="28"/>
    <s v="2023-09-09T22:59:00.000Z"/>
    <n v="1.38"/>
    <n v="3.1"/>
    <x v="0"/>
    <d v="2023-09-09T22:59:00"/>
    <n v="1694300340"/>
    <n v="0.40205703599813009"/>
    <n v="0.71202851799906508"/>
  </r>
  <r>
    <x v="28"/>
    <s v="2023-09-09T22:59:00.000Z"/>
    <n v="1.38"/>
    <n v="3.15"/>
    <x v="0"/>
    <d v="2023-09-09T22:59:00"/>
    <n v="1694300340"/>
    <n v="0.40717736369910296"/>
    <n v="0.71458868184955149"/>
  </r>
  <r>
    <x v="28"/>
    <s v="2023-09-09T22:59:00.000Z"/>
    <n v="1.4"/>
    <n v="3"/>
    <x v="0"/>
    <d v="2023-09-09T22:59:00"/>
    <n v="1694300340"/>
    <n v="0.38095238095238099"/>
    <n v="0.70147619047619048"/>
  </r>
  <r>
    <x v="28"/>
    <s v="2023-09-09T22:59:00.000Z"/>
    <n v="1.4"/>
    <n v="3"/>
    <x v="0"/>
    <d v="2023-09-09T22:59:00"/>
    <n v="1694300340"/>
    <n v="0.38095238095238099"/>
    <n v="0.70147619047619048"/>
  </r>
  <r>
    <x v="28"/>
    <s v="2023-09-09T22:59:00.000Z"/>
    <n v="1.34"/>
    <n v="3.35"/>
    <x v="0"/>
    <d v="2023-09-09T22:59:00"/>
    <n v="1694300340"/>
    <n v="0.44776119402985071"/>
    <n v="0.73488059701492536"/>
  </r>
  <r>
    <x v="28"/>
    <s v="2023-09-09T22:59:00.000Z"/>
    <n v="1.38"/>
    <n v="3.1"/>
    <x v="0"/>
    <d v="2023-09-09T22:59:00"/>
    <n v="1694300340"/>
    <n v="0.40205703599813009"/>
    <n v="0.71202851799906508"/>
  </r>
  <r>
    <x v="28"/>
    <s v="2023-09-09T22:59:00.000Z"/>
    <n v="1.39"/>
    <n v="3.2"/>
    <x v="0"/>
    <d v="2023-09-09T22:59:00"/>
    <n v="1694300340"/>
    <n v="0.40692446043165476"/>
    <n v="0.71446223021582744"/>
  </r>
  <r>
    <x v="28"/>
    <s v="2023-09-09T22:59:00.000Z"/>
    <n v="1.38"/>
    <n v="3.2"/>
    <x v="0"/>
    <d v="2023-09-09T22:59:00"/>
    <n v="1694300340"/>
    <n v="0.4121376811594204"/>
    <n v="0.71706884057971021"/>
  </r>
  <r>
    <x v="28"/>
    <s v="2023-09-09T22:59:00.000Z"/>
    <n v="1.4"/>
    <n v="3"/>
    <x v="0"/>
    <d v="2023-09-09T22:59:00"/>
    <n v="1694300340"/>
    <n v="0.38095238095238099"/>
    <n v="0.70147619047619048"/>
  </r>
  <r>
    <x v="28"/>
    <s v="2023-09-09T22:59:00.000Z"/>
    <n v="1.38"/>
    <n v="3.1"/>
    <x v="0"/>
    <d v="2023-09-09T22:59:00"/>
    <n v="1694300340"/>
    <n v="0.40205703599813009"/>
    <n v="0.71202851799906508"/>
  </r>
  <r>
    <x v="28"/>
    <s v="2023-09-09T22:59:00.000Z"/>
    <n v="1.38"/>
    <n v="3.1"/>
    <x v="0"/>
    <d v="2023-09-09T22:59:00"/>
    <n v="1694300340"/>
    <n v="0.40205703599813009"/>
    <n v="0.71202851799906508"/>
  </r>
  <r>
    <x v="28"/>
    <s v="2023-09-09T22:59:00.000Z"/>
    <n v="1.4"/>
    <n v="2.98"/>
    <x v="0"/>
    <d v="2023-09-09T22:59:00"/>
    <n v="1694300340"/>
    <n v="0.37871524448705657"/>
    <n v="0.70035762224352827"/>
  </r>
  <r>
    <x v="28"/>
    <s v="2023-09-09T22:59:00.000Z"/>
    <n v="1.35"/>
    <n v="3.25"/>
    <x v="0"/>
    <d v="2023-09-09T22:59:00"/>
    <n v="1694300340"/>
    <n v="0.43304843304843299"/>
    <n v="0.7275242165242165"/>
  </r>
  <r>
    <x v="29"/>
    <s v="2023-09-09T22:59:00.000Z"/>
    <n v="2.4500000000000002"/>
    <n v="1.57"/>
    <x v="0"/>
    <d v="2023-09-09T22:59:00"/>
    <n v="1694300340"/>
    <n v="0.22877940985311324"/>
    <n v="0.62538970492655666"/>
  </r>
  <r>
    <x v="29"/>
    <s v="2023-09-09T22:59:00.000Z"/>
    <n v="2.48"/>
    <n v="1.59"/>
    <x v="0"/>
    <d v="2023-09-09T22:59:00"/>
    <n v="1694300340"/>
    <n v="0.22570501115844993"/>
    <n v="0.623852505579225"/>
  </r>
  <r>
    <x v="29"/>
    <s v="2023-09-09T22:59:00.000Z"/>
    <n v="2.4500000000000002"/>
    <n v="1.59"/>
    <x v="0"/>
    <d v="2023-09-09T22:59:00"/>
    <n v="1694300340"/>
    <n v="0.22076755230394046"/>
    <n v="0.62138377615197027"/>
  </r>
  <r>
    <x v="29"/>
    <s v="2023-09-09T22:59:00.000Z"/>
    <n v="2.4300000000000002"/>
    <n v="1.59"/>
    <x v="0"/>
    <d v="2023-09-09T22:59:00"/>
    <n v="1694300340"/>
    <n v="0.21740818386520694"/>
    <n v="0.61970409193260345"/>
  </r>
  <r>
    <x v="29"/>
    <s v="2023-09-09T22:59:00.000Z"/>
    <n v="2.39"/>
    <n v="1.57"/>
    <x v="0"/>
    <d v="2023-09-09T22:59:00"/>
    <n v="1694300340"/>
    <n v="0.21853263331823147"/>
    <n v="0.6202663166591158"/>
  </r>
  <r>
    <x v="29"/>
    <s v="2023-09-09T22:59:00.000Z"/>
    <n v="2.39"/>
    <n v="1.57"/>
    <x v="0"/>
    <d v="2023-09-09T22:59:00"/>
    <n v="1694300340"/>
    <n v="0.21853263331823147"/>
    <n v="0.6202663166591158"/>
  </r>
  <r>
    <x v="29"/>
    <s v="2023-09-09T22:59:00.000Z"/>
    <n v="2.5"/>
    <n v="1.59"/>
    <x v="0"/>
    <d v="2023-09-09T22:59:00"/>
    <n v="1694300340"/>
    <n v="0.22893081761006284"/>
    <n v="0.62546540880503143"/>
  </r>
  <r>
    <x v="29"/>
    <s v="2023-09-09T22:59:00.000Z"/>
    <n v="2.5"/>
    <n v="1.59"/>
    <x v="0"/>
    <d v="2023-09-09T22:59:00"/>
    <n v="1694300340"/>
    <n v="0.22893081761006284"/>
    <n v="0.62546540880503143"/>
  </r>
  <r>
    <x v="29"/>
    <s v="2023-09-09T22:59:00.000Z"/>
    <n v="2.42"/>
    <n v="1.61"/>
    <x v="0"/>
    <d v="2023-09-09T22:59:00"/>
    <n v="1694300340"/>
    <n v="0.20789487192649242"/>
    <n v="0.61494743596324619"/>
  </r>
  <r>
    <x v="29"/>
    <s v="2023-09-09T22:59:00.000Z"/>
    <n v="2.35"/>
    <n v="1.62"/>
    <x v="0"/>
    <d v="2023-09-09T22:59:00"/>
    <n v="1694300340"/>
    <n v="0.19175203572366689"/>
    <n v="0.60687601786183343"/>
  </r>
  <r>
    <x v="29"/>
    <s v="2023-09-09T22:59:00.000Z"/>
    <n v="2.2999999999999998"/>
    <n v="1.65"/>
    <x v="0"/>
    <d v="2023-09-09T22:59:00"/>
    <n v="1694300340"/>
    <n v="0.17127799736495386"/>
    <n v="0.59663899868247694"/>
  </r>
  <r>
    <x v="29"/>
    <s v="2023-09-09T22:59:00.000Z"/>
    <n v="2.44"/>
    <n v="1.56"/>
    <x v="0"/>
    <d v="2023-09-09T22:59:00"/>
    <n v="1694300340"/>
    <n v="0.23118957545187047"/>
    <n v="0.62659478772593524"/>
  </r>
  <r>
    <x v="29"/>
    <s v="2023-09-09T22:59:00.000Z"/>
    <n v="2.35"/>
    <n v="1.58"/>
    <x v="0"/>
    <d v="2023-09-09T22:59:00"/>
    <n v="1694300340"/>
    <n v="0.2073794775114462"/>
    <n v="0.61468973875572308"/>
  </r>
  <r>
    <x v="30"/>
    <s v="2023-09-09T23:00:00.000Z"/>
    <n v="9"/>
    <n v="1.07"/>
    <x v="0"/>
    <d v="2023-09-09T23:00:00"/>
    <n v="1694300400.0000002"/>
    <n v="0.82346832814122539"/>
    <n v="0.92273416407061271"/>
  </r>
  <r>
    <x v="30"/>
    <s v="2023-09-09T23:00:00.000Z"/>
    <n v="9.5"/>
    <n v="1.07"/>
    <x v="0"/>
    <d v="2023-09-09T23:00:00"/>
    <n v="1694300400.0000002"/>
    <n v="0.82931628135759961"/>
    <n v="0.92565814067879981"/>
  </r>
  <r>
    <x v="30"/>
    <s v="2023-09-09T23:00:00.000Z"/>
    <n v="9.1999999999999993"/>
    <n v="1.07"/>
    <x v="0"/>
    <d v="2023-09-09T23:00:00"/>
    <n v="1694300400.0000002"/>
    <n v="0.82588378707842336"/>
    <n v="0.92394189353921163"/>
  </r>
  <r>
    <x v="30"/>
    <s v="2023-09-09T23:00:00.000Z"/>
    <n v="11.5"/>
    <n v="1.04"/>
    <x v="0"/>
    <d v="2023-09-09T23:00:00"/>
    <n v="1694300400.0000002"/>
    <n v="0.87458193979933108"/>
    <n v="0.94829096989966555"/>
  </r>
  <r>
    <x v="30"/>
    <s v="2023-09-09T23:00:00.000Z"/>
    <n v="9.25"/>
    <n v="1.07"/>
    <x v="0"/>
    <d v="2023-09-09T23:00:00"/>
    <n v="1694300400.0000002"/>
    <n v="0.82647133114422833"/>
    <n v="0.92423566557211423"/>
  </r>
  <r>
    <x v="30"/>
    <s v="2023-09-09T23:00:00.000Z"/>
    <n v="9"/>
    <n v="1.06"/>
    <x v="0"/>
    <d v="2023-09-09T23:00:00"/>
    <n v="1694300400.0000002"/>
    <n v="0.83228511530398319"/>
    <n v="0.92714255765199161"/>
  </r>
  <r>
    <x v="30"/>
    <s v="2023-09-09T23:00:00.000Z"/>
    <n v="11.5"/>
    <n v="1.04"/>
    <x v="0"/>
    <d v="2023-09-09T23:00:00"/>
    <n v="1694300400.0000002"/>
    <n v="0.87458193979933108"/>
    <n v="0.94829096989966555"/>
  </r>
  <r>
    <x v="30"/>
    <s v="2023-09-09T23:00:00.000Z"/>
    <n v="9.25"/>
    <n v="1.07"/>
    <x v="0"/>
    <d v="2023-09-09T23:00:00"/>
    <n v="1694300400.0000002"/>
    <n v="0.82647133114422833"/>
    <n v="0.92423566557211423"/>
  </r>
  <r>
    <x v="30"/>
    <s v="2023-09-09T23:00:00.000Z"/>
    <n v="8.5"/>
    <n v="1.07"/>
    <x v="0"/>
    <d v="2023-09-09T23:00:00"/>
    <n v="1694300400.0000002"/>
    <n v="0.816932380428807"/>
    <n v="0.91946619021440346"/>
  </r>
  <r>
    <x v="30"/>
    <s v="2023-09-09T23:00:00.000Z"/>
    <n v="10"/>
    <n v="1.06"/>
    <x v="0"/>
    <d v="2023-09-09T23:00:00"/>
    <n v="1694300400.0000002"/>
    <n v="0.84339622641509426"/>
    <n v="0.93269811320754714"/>
  </r>
  <r>
    <x v="30"/>
    <s v="2023-09-09T23:00:00.000Z"/>
    <n v="8.6"/>
    <n v="1.07"/>
    <x v="0"/>
    <d v="2023-09-09T23:00:00"/>
    <n v="1694300400.0000002"/>
    <n v="0.8183003694848946"/>
    <n v="0.92015018474244736"/>
  </r>
  <r>
    <x v="30"/>
    <s v="2023-09-09T23:00:00.000Z"/>
    <n v="9.9"/>
    <n v="1.06"/>
    <x v="0"/>
    <d v="2023-09-09T23:00:00"/>
    <n v="1694300400.0000002"/>
    <n v="0.84238612540499325"/>
    <n v="0.93219306270249658"/>
  </r>
  <r>
    <x v="30"/>
    <s v="2023-09-09T23:00:00.000Z"/>
    <n v="8.75"/>
    <n v="1.07"/>
    <x v="0"/>
    <d v="2023-09-09T23:00:00"/>
    <n v="1694300400.0000002"/>
    <n v="0.82029372496662212"/>
    <n v="0.92114686248331101"/>
  </r>
  <r>
    <x v="30"/>
    <s v="2023-09-09T23:00:00.000Z"/>
    <n v="10"/>
    <n v="1.06"/>
    <x v="0"/>
    <d v="2023-09-09T23:00:00"/>
    <n v="1694300400.0000002"/>
    <n v="0.84339622641509426"/>
    <n v="0.93269811320754714"/>
  </r>
  <r>
    <x v="31"/>
    <s v="2023-09-09T23:00:00.000Z"/>
    <n v="1.67"/>
    <n v="2.23"/>
    <x v="0"/>
    <d v="2023-09-09T23:00:00"/>
    <n v="1694300400.0000002"/>
    <n v="0.15037190193603828"/>
    <n v="0.58618595096801918"/>
  </r>
  <r>
    <x v="31"/>
    <s v="2023-09-09T23:00:00.000Z"/>
    <n v="1.62"/>
    <n v="2.35"/>
    <x v="0"/>
    <d v="2023-09-09T23:00:00"/>
    <n v="1694300400.0000002"/>
    <n v="0.19175203572366689"/>
    <n v="0.60687601786183343"/>
  </r>
  <r>
    <x v="31"/>
    <s v="2023-09-09T23:00:00.000Z"/>
    <n v="1.62"/>
    <n v="2.36"/>
    <x v="0"/>
    <d v="2023-09-09T23:00:00"/>
    <n v="1694300400.0000002"/>
    <n v="0.19355513705796185"/>
    <n v="0.6077775685289809"/>
  </r>
  <r>
    <x v="31"/>
    <s v="2023-09-09T23:00:00.000Z"/>
    <n v="1.67"/>
    <n v="2.23"/>
    <x v="0"/>
    <d v="2023-09-09T23:00:00"/>
    <n v="1694300400.0000002"/>
    <n v="0.15037190193603828"/>
    <n v="0.58618595096801918"/>
  </r>
  <r>
    <x v="31"/>
    <s v="2023-09-09T23:00:00.000Z"/>
    <n v="1.71"/>
    <n v="2.2000000000000002"/>
    <x v="0"/>
    <d v="2023-09-09T23:00:00"/>
    <n v="1694300400.0000002"/>
    <n v="0.13024986709197234"/>
    <n v="0.57612493354598615"/>
  </r>
  <r>
    <x v="31"/>
    <s v="2023-09-09T23:00:00.000Z"/>
    <n v="1.62"/>
    <n v="2.35"/>
    <x v="0"/>
    <d v="2023-09-09T23:00:00"/>
    <n v="1694300400.0000002"/>
    <n v="0.19175203572366689"/>
    <n v="0.60687601786183343"/>
  </r>
  <r>
    <x v="31"/>
    <s v="2023-09-09T23:00:00.000Z"/>
    <n v="1.65"/>
    <n v="2.35"/>
    <x v="0"/>
    <d v="2023-09-09T23:00:00"/>
    <n v="1694300400.0000002"/>
    <n v="0.18052869116698905"/>
    <n v="0.60126434558349451"/>
  </r>
  <r>
    <x v="31"/>
    <s v="2023-09-09T23:00:00.000Z"/>
    <n v="1.64"/>
    <n v="2.35"/>
    <x v="0"/>
    <d v="2023-09-09T23:00:00"/>
    <n v="1694300400.0000002"/>
    <n v="0.18422418266735857"/>
    <n v="0.60311209133367927"/>
  </r>
  <r>
    <x v="31"/>
    <s v="2023-09-09T23:00:00.000Z"/>
    <n v="1.67"/>
    <n v="2.2999999999999998"/>
    <x v="0"/>
    <d v="2023-09-09T23:00:00"/>
    <n v="1694300400.0000002"/>
    <n v="0.16401978651392868"/>
    <n v="0.59300989325696429"/>
  </r>
  <r>
    <x v="31"/>
    <s v="2023-09-09T23:00:00.000Z"/>
    <n v="1.65"/>
    <n v="2.2999999999999998"/>
    <x v="0"/>
    <d v="2023-09-09T23:00:00"/>
    <n v="1694300400.0000002"/>
    <n v="0.17127799736495386"/>
    <n v="0.59663899868247694"/>
  </r>
  <r>
    <x v="31"/>
    <s v="2023-09-09T23:00:00.000Z"/>
    <n v="1.61"/>
    <n v="2.35"/>
    <x v="0"/>
    <d v="2023-09-09T23:00:00"/>
    <n v="1694300400.0000002"/>
    <n v="0.19558609752874317"/>
    <n v="0.60879304876437157"/>
  </r>
  <r>
    <x v="31"/>
    <s v="2023-09-09T23:00:00.000Z"/>
    <n v="1.59"/>
    <n v="2.38"/>
    <x v="0"/>
    <d v="2023-09-09T23:00:00"/>
    <n v="1694300400.0000002"/>
    <n v="0.2087627503831721"/>
    <n v="0.61538137519158609"/>
  </r>
  <r>
    <x v="31"/>
    <s v="2023-09-09T23:00:00.000Z"/>
    <n v="1.66"/>
    <n v="2.2599999999999998"/>
    <x v="0"/>
    <d v="2023-09-09T23:00:00"/>
    <n v="1694300400.0000002"/>
    <n v="0.15993176244802221"/>
    <n v="0.59096588122401106"/>
  </r>
  <r>
    <x v="31"/>
    <s v="2023-09-09T23:00:00.000Z"/>
    <n v="1.65"/>
    <n v="2.25"/>
    <x v="0"/>
    <d v="2023-09-09T23:00:00"/>
    <n v="1694300400.0000002"/>
    <n v="0.16161616161616166"/>
    <n v="0.59180808080808078"/>
  </r>
  <r>
    <x v="32"/>
    <s v="2023-09-09T23:00:00.000Z"/>
    <n v="1.18"/>
    <n v="5"/>
    <x v="0"/>
    <d v="2023-09-09T23:00:00"/>
    <n v="1694300400.0000002"/>
    <n v="0.64745762711864407"/>
    <n v="0.83472881355932205"/>
  </r>
  <r>
    <x v="32"/>
    <s v="2023-09-09T23:00:00.000Z"/>
    <n v="1.17"/>
    <n v="5.3"/>
    <x v="0"/>
    <d v="2023-09-09T23:00:00"/>
    <n v="1694300400.0000002"/>
    <n v="0.66602160941783595"/>
    <n v="0.84401080470891798"/>
  </r>
  <r>
    <x v="32"/>
    <s v="2023-09-09T23:00:00.000Z"/>
    <n v="1.17"/>
    <n v="5.25"/>
    <x v="0"/>
    <d v="2023-09-09T23:00:00"/>
    <n v="1694300400.0000002"/>
    <n v="0.66422466422466431"/>
    <n v="0.84311233211233216"/>
  </r>
  <r>
    <x v="32"/>
    <s v="2023-09-09T23:00:00.000Z"/>
    <n v="1.18"/>
    <n v="5"/>
    <x v="0"/>
    <d v="2023-09-09T23:00:00"/>
    <n v="1694300400.0000002"/>
    <n v="0.64745762711864407"/>
    <n v="0.83472881355932205"/>
  </r>
  <r>
    <x v="32"/>
    <s v="2023-09-09T23:00:00.000Z"/>
    <n v="1.19"/>
    <n v="5.0999999999999996"/>
    <x v="0"/>
    <d v="2023-09-09T23:00:00"/>
    <n v="1694300400.0000002"/>
    <n v="0.64425770308123242"/>
    <n v="0.83312885154061622"/>
  </r>
  <r>
    <x v="32"/>
    <s v="2023-09-09T23:00:00.000Z"/>
    <n v="1.18"/>
    <n v="4.9000000000000004"/>
    <x v="0"/>
    <d v="2023-09-09T23:00:00"/>
    <n v="1694300400.0000002"/>
    <n v="0.64337599446558291"/>
    <n v="0.83268799723279141"/>
  </r>
  <r>
    <x v="32"/>
    <s v="2023-09-09T23:00:00.000Z"/>
    <n v="1.22"/>
    <n v="4.75"/>
    <x v="0"/>
    <d v="2023-09-09T23:00:00"/>
    <n v="1694300400.0000002"/>
    <n v="0.60914581535806733"/>
    <n v="0.81557290767903368"/>
  </r>
  <r>
    <x v="32"/>
    <s v="2023-09-09T23:00:00.000Z"/>
    <n v="1.2"/>
    <n v="4.75"/>
    <x v="0"/>
    <d v="2023-09-09T23:00:00"/>
    <n v="1694300400.0000002"/>
    <n v="0.6228070175438597"/>
    <n v="0.82240350877192991"/>
  </r>
  <r>
    <x v="32"/>
    <s v="2023-09-09T23:00:00.000Z"/>
    <n v="1.2"/>
    <n v="4.8"/>
    <x v="0"/>
    <d v="2023-09-09T23:00:00"/>
    <n v="1694300400.0000002"/>
    <n v="0.625"/>
    <n v="0.82350000000000001"/>
  </r>
  <r>
    <x v="32"/>
    <s v="2023-09-09T23:00:00.000Z"/>
    <n v="1.2"/>
    <n v="4.7"/>
    <x v="0"/>
    <d v="2023-09-09T23:00:00"/>
    <n v="1694300400.0000002"/>
    <n v="0.62056737588652489"/>
    <n v="0.82128368794326245"/>
  </r>
  <r>
    <x v="32"/>
    <s v="2023-09-09T23:00:00.000Z"/>
    <n v="1.18"/>
    <n v="5"/>
    <x v="0"/>
    <d v="2023-09-09T23:00:00"/>
    <n v="1694300400.0000002"/>
    <n v="0.64745762711864407"/>
    <n v="0.83472881355932205"/>
  </r>
  <r>
    <x v="32"/>
    <s v="2023-09-09T23:00:00.000Z"/>
    <n v="1.2"/>
    <n v="4.5999999999999996"/>
    <x v="0"/>
    <d v="2023-09-09T23:00:00"/>
    <n v="1694300400.0000002"/>
    <n v="0.61594202898550732"/>
    <n v="0.81897101449275367"/>
  </r>
  <r>
    <x v="32"/>
    <s v="2023-09-09T23:00:00.000Z"/>
    <n v="1.18"/>
    <n v="5"/>
    <x v="0"/>
    <d v="2023-09-09T23:00:00"/>
    <n v="1694300400.0000002"/>
    <n v="0.64745762711864407"/>
    <n v="0.83472881355932205"/>
  </r>
  <r>
    <x v="33"/>
    <s v="2023-09-09T23:00:00.000Z"/>
    <n v="10"/>
    <n v="1.05"/>
    <x v="0"/>
    <d v="2023-09-09T23:00:00"/>
    <n v="1694300400.0000002"/>
    <n v="0.85238095238095235"/>
    <n v="0.93719047619047613"/>
  </r>
  <r>
    <x v="33"/>
    <s v="2023-09-09T23:00:00.000Z"/>
    <n v="11"/>
    <n v="1.06"/>
    <x v="0"/>
    <d v="2023-09-09T23:00:00"/>
    <n v="1694300400.0000002"/>
    <n v="0.8524871355060033"/>
    <n v="0.93724356775300166"/>
  </r>
  <r>
    <x v="33"/>
    <s v="2023-09-09T23:00:00.000Z"/>
    <n v="10.5"/>
    <n v="1.06"/>
    <x v="0"/>
    <d v="2023-09-09T23:00:00"/>
    <n v="1694300400.0000002"/>
    <n v="0.84815813117699901"/>
    <n v="0.93507906558849951"/>
  </r>
  <r>
    <x v="33"/>
    <s v="2023-09-09T23:00:00.000Z"/>
    <n v="10"/>
    <n v="1.05"/>
    <x v="0"/>
    <d v="2023-09-09T23:00:00"/>
    <n v="1694300400.0000002"/>
    <n v="0.85238095238095235"/>
    <n v="0.93719047619047613"/>
  </r>
  <r>
    <x v="33"/>
    <s v="2023-09-09T23:00:00.000Z"/>
    <n v="9.5"/>
    <n v="1.06"/>
    <x v="0"/>
    <d v="2023-09-09T23:00:00"/>
    <n v="1694300400.0000002"/>
    <n v="0.8381330685203574"/>
    <n v="0.93006653426017871"/>
  </r>
  <r>
    <x v="33"/>
    <s v="2023-09-09T23:00:00.000Z"/>
    <n v="9.5"/>
    <n v="1.07"/>
    <x v="0"/>
    <d v="2023-09-09T23:00:00"/>
    <n v="1694300400.0000002"/>
    <n v="0.82931628135759961"/>
    <n v="0.92565814067879981"/>
  </r>
  <r>
    <x v="33"/>
    <s v="2023-09-09T23:00:00.000Z"/>
    <n v="9.6999999999999993"/>
    <n v="1.07"/>
    <x v="0"/>
    <d v="2023-09-09T23:00:00"/>
    <n v="1694300400.0000002"/>
    <n v="0.83148665574718184"/>
    <n v="0.92674332787359093"/>
  </r>
  <r>
    <x v="33"/>
    <s v="2023-09-09T23:00:00.000Z"/>
    <n v="9.6999999999999993"/>
    <n v="1.07"/>
    <x v="0"/>
    <d v="2023-09-09T23:00:00"/>
    <n v="1694300400.0000002"/>
    <n v="0.83148665574718184"/>
    <n v="0.92674332787359093"/>
  </r>
  <r>
    <x v="33"/>
    <s v="2023-09-09T23:00:00.000Z"/>
    <n v="11"/>
    <n v="1.05"/>
    <x v="0"/>
    <d v="2023-09-09T23:00:00"/>
    <n v="1694300400.0000002"/>
    <n v="0.86147186147186139"/>
    <n v="0.94173593073593076"/>
  </r>
  <r>
    <x v="33"/>
    <s v="2023-09-09T23:00:00.000Z"/>
    <n v="11"/>
    <n v="1.05"/>
    <x v="0"/>
    <d v="2023-09-09T23:00:00"/>
    <n v="1694300400.0000002"/>
    <n v="0.86147186147186139"/>
    <n v="0.94173593073593076"/>
  </r>
  <r>
    <x v="33"/>
    <s v="2023-09-09T23:00:00.000Z"/>
    <n v="12"/>
    <n v="1.04"/>
    <x v="0"/>
    <d v="2023-09-09T23:00:00"/>
    <n v="1694300400.0000002"/>
    <n v="0.87820512820512808"/>
    <n v="0.950102564102564"/>
  </r>
  <r>
    <x v="33"/>
    <s v="2023-09-09T23:00:00.000Z"/>
    <n v="10.5"/>
    <n v="1.04"/>
    <x v="0"/>
    <d v="2023-09-09T23:00:00"/>
    <n v="1694300400.0000002"/>
    <n v="0.86630036630036622"/>
    <n v="0.94415018315018306"/>
  </r>
  <r>
    <x v="33"/>
    <s v="2023-09-09T23:00:00.000Z"/>
    <n v="12.6"/>
    <n v="1.04"/>
    <x v="0"/>
    <d v="2023-09-09T23:00:00"/>
    <n v="1694300400.0000002"/>
    <n v="0.88217338217338215"/>
    <n v="0.95208669108669108"/>
  </r>
  <r>
    <x v="33"/>
    <s v="2023-09-09T23:00:00.000Z"/>
    <n v="8.75"/>
    <n v="1.07"/>
    <x v="0"/>
    <d v="2023-09-09T23:00:00"/>
    <n v="1694300400.0000002"/>
    <n v="0.82029372496662212"/>
    <n v="0.92114686248331101"/>
  </r>
  <r>
    <x v="34"/>
    <s v="2023-09-09T23:00:00.000Z"/>
    <n v="1.27"/>
    <n v="3.85"/>
    <x v="0"/>
    <d v="2023-09-09T23:00:00"/>
    <n v="1694300400.0000002"/>
    <n v="0.52766131506288982"/>
    <n v="0.77483065753144498"/>
  </r>
  <r>
    <x v="34"/>
    <s v="2023-09-09T23:00:00.000Z"/>
    <n v="1.3"/>
    <n v="3.75"/>
    <x v="0"/>
    <d v="2023-09-09T23:00:00"/>
    <n v="1694300400.0000002"/>
    <n v="0.50256410256410255"/>
    <n v="0.76228205128205129"/>
  </r>
  <r>
    <x v="34"/>
    <s v="2023-09-09T23:00:00.000Z"/>
    <n v="1.28"/>
    <n v="3.82"/>
    <x v="0"/>
    <d v="2023-09-09T23:00:00"/>
    <n v="1694300400.0000002"/>
    <n v="0.51946989528795817"/>
    <n v="0.7707349476439791"/>
  </r>
  <r>
    <x v="34"/>
    <s v="2023-09-09T23:00:00.000Z"/>
    <n v="1.27"/>
    <n v="3.95"/>
    <x v="0"/>
    <d v="2023-09-09T23:00:00"/>
    <n v="1694300400.0000002"/>
    <n v="0.53423701784112421"/>
    <n v="0.77811850892056211"/>
  </r>
  <r>
    <x v="34"/>
    <s v="2023-09-09T23:00:00.000Z"/>
    <n v="1.3"/>
    <n v="3.75"/>
    <x v="0"/>
    <d v="2023-09-09T23:00:00"/>
    <n v="1694300400.0000002"/>
    <n v="0.50256410256410255"/>
    <n v="0.76228205128205129"/>
  </r>
  <r>
    <x v="34"/>
    <s v="2023-09-09T23:00:00.000Z"/>
    <n v="1.26"/>
    <n v="3.9"/>
    <x v="0"/>
    <d v="2023-09-09T23:00:00"/>
    <n v="1694300400.0000002"/>
    <n v="0.53724053724053711"/>
    <n v="0.77962026862026856"/>
  </r>
  <r>
    <x v="34"/>
    <s v="2023-09-09T23:00:00.000Z"/>
    <n v="1.26"/>
    <n v="3.9"/>
    <x v="0"/>
    <d v="2023-09-09T23:00:00"/>
    <n v="1694300400.0000002"/>
    <n v="0.53724053724053711"/>
    <n v="0.77962026862026856"/>
  </r>
  <r>
    <x v="34"/>
    <s v="2023-09-09T23:00:00.000Z"/>
    <n v="1.29"/>
    <n v="3.75"/>
    <x v="0"/>
    <d v="2023-09-09T23:00:00"/>
    <n v="1694300400.0000002"/>
    <n v="0.50852713178294562"/>
    <n v="0.76526356589147282"/>
  </r>
  <r>
    <x v="34"/>
    <s v="2023-09-09T23:00:00.000Z"/>
    <n v="1.27"/>
    <n v="3.9"/>
    <x v="0"/>
    <d v="2023-09-09T23:00:00"/>
    <n v="1694300400.0000002"/>
    <n v="0.53099131839289315"/>
    <n v="0.77649565919644659"/>
  </r>
  <r>
    <x v="34"/>
    <s v="2023-09-09T23:00:00.000Z"/>
    <n v="1.27"/>
    <n v="3.8"/>
    <x v="0"/>
    <d v="2023-09-09T23:00:00"/>
    <n v="1694300400.0000002"/>
    <n v="0.5242436800663075"/>
    <n v="0.77312184003315376"/>
  </r>
  <r>
    <x v="34"/>
    <s v="2023-09-09T23:00:00.000Z"/>
    <n v="1.26"/>
    <n v="3.9"/>
    <x v="0"/>
    <d v="2023-09-09T23:00:00"/>
    <n v="1694300400.0000002"/>
    <n v="0.53724053724053711"/>
    <n v="0.77962026862026856"/>
  </r>
  <r>
    <x v="34"/>
    <s v="2023-09-09T23:00:00.000Z"/>
    <n v="1.27"/>
    <n v="3.9"/>
    <x v="0"/>
    <d v="2023-09-09T23:00:00"/>
    <n v="1694300400.0000002"/>
    <n v="0.53099131839289315"/>
    <n v="0.77649565919644659"/>
  </r>
  <r>
    <x v="34"/>
    <s v="2023-09-09T23:00:00.000Z"/>
    <n v="1.3"/>
    <n v="3.5"/>
    <x v="0"/>
    <d v="2023-09-09T23:00:00"/>
    <n v="1694300400.0000002"/>
    <n v="0.48351648351648346"/>
    <n v="0.75275824175824169"/>
  </r>
  <r>
    <x v="34"/>
    <s v="2023-09-09T23:00:00.000Z"/>
    <n v="1.28"/>
    <n v="3.9"/>
    <x v="0"/>
    <d v="2023-09-09T23:00:00"/>
    <n v="1694300400.0000002"/>
    <n v="0.52483974358974361"/>
    <n v="0.77341987179487182"/>
  </r>
  <r>
    <x v="35"/>
    <s v="2023-09-09T23:29:00.000Z"/>
    <n v="3.02"/>
    <n v="1.4"/>
    <x v="0"/>
    <d v="2023-09-09T23:29:00"/>
    <n v="1694302140.0000002"/>
    <n v="0.38315988647114474"/>
    <n v="0.70257994323557238"/>
  </r>
  <r>
    <x v="35"/>
    <s v="2023-09-09T23:29:00.000Z"/>
    <n v="2.85"/>
    <n v="1.44"/>
    <x v="0"/>
    <d v="2023-09-09T23:29:00"/>
    <n v="1694302140.0000002"/>
    <n v="0.3435672514619883"/>
    <n v="0.68278362573099416"/>
  </r>
  <r>
    <x v="35"/>
    <s v="2023-09-09T23:29:00.000Z"/>
    <n v="3.1"/>
    <n v="1.39"/>
    <x v="0"/>
    <d v="2023-09-09T23:29:00"/>
    <n v="1694302140.0000002"/>
    <n v="0.39684381527036444"/>
    <n v="0.7094219076351822"/>
  </r>
  <r>
    <x v="35"/>
    <s v="2023-09-09T23:29:00.000Z"/>
    <n v="2.8"/>
    <n v="1.45"/>
    <x v="0"/>
    <d v="2023-09-09T23:29:00"/>
    <n v="1694302140.0000002"/>
    <n v="0.332512315270936"/>
    <n v="0.67725615763546798"/>
  </r>
  <r>
    <x v="35"/>
    <s v="2023-09-09T23:29:00.000Z"/>
    <n v="3"/>
    <n v="1.4"/>
    <x v="0"/>
    <d v="2023-09-09T23:29:00"/>
    <n v="1694302140.0000002"/>
    <n v="0.38095238095238099"/>
    <n v="0.70147619047619048"/>
  </r>
  <r>
    <x v="35"/>
    <s v="2023-09-09T23:29:00.000Z"/>
    <n v="3.05"/>
    <n v="1.41"/>
    <x v="0"/>
    <d v="2023-09-09T23:29:00"/>
    <n v="1694302140.0000002"/>
    <n v="0.38135100569701197"/>
    <n v="0.70167550284850599"/>
  </r>
  <r>
    <x v="35"/>
    <s v="2023-09-09T23:29:00.000Z"/>
    <n v="3.05"/>
    <n v="1.41"/>
    <x v="0"/>
    <d v="2023-09-09T23:29:00"/>
    <n v="1694302140.0000002"/>
    <n v="0.38135100569701197"/>
    <n v="0.70167550284850599"/>
  </r>
  <r>
    <x v="35"/>
    <s v="2023-09-09T23:29:00.000Z"/>
    <n v="2.88"/>
    <n v="1.43"/>
    <x v="0"/>
    <d v="2023-09-09T23:29:00"/>
    <n v="1694302140.0000002"/>
    <n v="0.35207847707847717"/>
    <n v="0.68703923853923854"/>
  </r>
  <r>
    <x v="35"/>
    <s v="2023-09-09T23:29:00.000Z"/>
    <n v="2.88"/>
    <n v="1.43"/>
    <x v="0"/>
    <d v="2023-09-09T23:29:00"/>
    <n v="1694302140.0000002"/>
    <n v="0.35207847707847717"/>
    <n v="0.68703923853923854"/>
  </r>
  <r>
    <x v="35"/>
    <s v="2023-09-09T23:29:00.000Z"/>
    <n v="3"/>
    <n v="1.42"/>
    <x v="0"/>
    <d v="2023-09-09T23:29:00"/>
    <n v="1694302140.0000002"/>
    <n v="0.3708920187793428"/>
    <n v="0.69644600938967138"/>
  </r>
  <r>
    <x v="35"/>
    <s v="2023-09-09T23:29:00.000Z"/>
    <n v="2.9"/>
    <n v="1.42"/>
    <x v="0"/>
    <d v="2023-09-09T23:29:00"/>
    <n v="1694302140.0000002"/>
    <n v="0.35939776590577954"/>
    <n v="0.69069888295288973"/>
  </r>
  <r>
    <x v="35"/>
    <s v="2023-09-09T23:29:00.000Z"/>
    <n v="2.91"/>
    <n v="1.42"/>
    <x v="0"/>
    <d v="2023-09-09T23:29:00"/>
    <n v="1694302140.0000002"/>
    <n v="0.36058274042882732"/>
    <n v="0.69129137021441367"/>
  </r>
  <r>
    <x v="35"/>
    <s v="2023-09-09T23:29:00.000Z"/>
    <n v="2.9"/>
    <n v="1.42"/>
    <x v="0"/>
    <d v="2023-09-09T23:29:00"/>
    <n v="1694302140.0000002"/>
    <n v="0.35939776590577954"/>
    <n v="0.69069888295288973"/>
  </r>
  <r>
    <x v="36"/>
    <s v="2023-09-09T23:29:00.000Z"/>
    <n v="4.1500000000000004"/>
    <n v="1.24"/>
    <x v="0"/>
    <d v="2023-09-09T23:29:00"/>
    <n v="1694302140.0000002"/>
    <n v="0.56548775748153912"/>
    <n v="0.79374387874076957"/>
  </r>
  <r>
    <x v="36"/>
    <s v="2023-09-09T23:29:00.000Z"/>
    <n v="4.2"/>
    <n v="1.24"/>
    <x v="0"/>
    <d v="2023-09-09T23:29:00"/>
    <n v="1694302140.0000002"/>
    <n v="0.56835637480798784"/>
    <n v="0.79517818740399393"/>
  </r>
  <r>
    <x v="36"/>
    <s v="2023-09-09T23:29:00.000Z"/>
    <n v="3.95"/>
    <n v="1.27"/>
    <x v="0"/>
    <d v="2023-09-09T23:29:00"/>
    <n v="1694302140.0000002"/>
    <n v="0.53423701784112421"/>
    <n v="0.77811850892056211"/>
  </r>
  <r>
    <x v="36"/>
    <s v="2023-09-09T23:29:00.000Z"/>
    <n v="4.1500000000000004"/>
    <n v="1.24"/>
    <x v="0"/>
    <d v="2023-09-09T23:29:00"/>
    <n v="1694302140.0000002"/>
    <n v="0.56548775748153912"/>
    <n v="0.79374387874076957"/>
  </r>
  <r>
    <x v="36"/>
    <s v="2023-09-09T23:29:00.000Z"/>
    <n v="4"/>
    <n v="1.26"/>
    <x v="0"/>
    <d v="2023-09-09T23:29:00"/>
    <n v="1694302140.0000002"/>
    <n v="0.54365079365079361"/>
    <n v="0.78282539682539687"/>
  </r>
  <r>
    <x v="36"/>
    <s v="2023-09-09T23:29:00.000Z"/>
    <n v="4.05"/>
    <n v="1.27"/>
    <x v="0"/>
    <d v="2023-09-09T23:29:00"/>
    <n v="1694302140.0000002"/>
    <n v="0.54048799455623597"/>
    <n v="0.781243997278118"/>
  </r>
  <r>
    <x v="36"/>
    <s v="2023-09-09T23:29:00.000Z"/>
    <n v="4.05"/>
    <n v="1.27"/>
    <x v="0"/>
    <d v="2023-09-09T23:29:00"/>
    <n v="1694302140.0000002"/>
    <n v="0.54048799455623597"/>
    <n v="0.781243997278118"/>
  </r>
  <r>
    <x v="36"/>
    <s v="2023-09-09T23:29:00.000Z"/>
    <n v="3.75"/>
    <n v="1.29"/>
    <x v="0"/>
    <d v="2023-09-09T23:29:00"/>
    <n v="1694302140.0000002"/>
    <n v="0.50852713178294562"/>
    <n v="0.76526356589147282"/>
  </r>
  <r>
    <x v="36"/>
    <s v="2023-09-09T23:29:00.000Z"/>
    <n v="4"/>
    <n v="1.22"/>
    <x v="0"/>
    <d v="2023-09-09T23:29:00"/>
    <n v="1694302140.0000002"/>
    <n v="0.56967213114754101"/>
    <n v="0.79583606557377051"/>
  </r>
  <r>
    <x v="36"/>
    <s v="2023-09-09T23:29:00.000Z"/>
    <n v="3.75"/>
    <n v="1.29"/>
    <x v="0"/>
    <d v="2023-09-09T23:29:00"/>
    <n v="1694302140.0000002"/>
    <n v="0.50852713178294562"/>
    <n v="0.76526356589147282"/>
  </r>
  <r>
    <x v="36"/>
    <s v="2023-09-09T23:29:00.000Z"/>
    <n v="3.8"/>
    <n v="1.27"/>
    <x v="0"/>
    <d v="2023-09-09T23:29:00"/>
    <n v="1694302140.0000002"/>
    <n v="0.5242436800663075"/>
    <n v="0.77312184003315376"/>
  </r>
  <r>
    <x v="36"/>
    <s v="2023-09-09T23:29:00.000Z"/>
    <n v="3.8"/>
    <n v="1.27"/>
    <x v="0"/>
    <d v="2023-09-09T23:29:00"/>
    <n v="1694302140.0000002"/>
    <n v="0.5242436800663075"/>
    <n v="0.77312184003315376"/>
  </r>
  <r>
    <x v="36"/>
    <s v="2023-09-09T23:29:00.000Z"/>
    <n v="3.9"/>
    <n v="1.26"/>
    <x v="0"/>
    <d v="2023-09-09T23:29:00"/>
    <n v="1694302140.0000002"/>
    <n v="0.53724053724053711"/>
    <n v="0.77962026862026856"/>
  </r>
  <r>
    <x v="36"/>
    <s v="2023-09-09T23:29:00.000Z"/>
    <n v="4"/>
    <n v="1.25"/>
    <x v="0"/>
    <d v="2023-09-09T23:29:00"/>
    <n v="1694302140.0000002"/>
    <n v="0.55000000000000004"/>
    <n v="0.78600000000000003"/>
  </r>
  <r>
    <x v="37"/>
    <s v="2023-09-09T23:29:00.000Z"/>
    <n v="14.5"/>
    <n v="1.03"/>
    <x v="0"/>
    <d v="2023-09-09T23:29:00"/>
    <n v="1694302140.0000002"/>
    <n v="0.90190826916638767"/>
    <n v="0.9619541345831939"/>
  </r>
  <r>
    <x v="37"/>
    <s v="2023-09-09T23:29:00.000Z"/>
    <n v="14"/>
    <n v="1.04"/>
    <x v="0"/>
    <d v="2023-09-09T23:29:00"/>
    <n v="1694302140.0000002"/>
    <n v="0.89010989010989006"/>
    <n v="0.95605494505494504"/>
  </r>
  <r>
    <x v="37"/>
    <s v="2023-09-09T23:29:00.000Z"/>
    <n v="12"/>
    <n v="1.03"/>
    <x v="0"/>
    <d v="2023-09-09T23:29:00"/>
    <n v="1694302140.0000002"/>
    <n v="0.88754045307443363"/>
    <n v="0.95477022653721688"/>
  </r>
  <r>
    <x v="37"/>
    <s v="2023-09-09T23:29:00.000Z"/>
    <n v="13.8"/>
    <n v="1.03"/>
    <x v="0"/>
    <d v="2023-09-09T23:29:00"/>
    <n v="1694302140.0000002"/>
    <n v="0.89841001829182499"/>
    <n v="0.96020500914591245"/>
  </r>
  <r>
    <x v="37"/>
    <s v="2023-09-09T23:29:00.000Z"/>
    <n v="13"/>
    <n v="1.03"/>
    <x v="0"/>
    <d v="2023-09-09T23:29:00"/>
    <n v="1694302140.0000002"/>
    <n v="0.89395070948469013"/>
    <n v="0.95797535474234508"/>
  </r>
  <r>
    <x v="37"/>
    <s v="2023-09-09T23:29:00.000Z"/>
    <n v="12.5"/>
    <n v="1.04"/>
    <x v="0"/>
    <d v="2023-09-09T23:29:00"/>
    <n v="1694302140.0000002"/>
    <n v="0.88153846153846149"/>
    <n v="0.9517692307692307"/>
  </r>
  <r>
    <x v="37"/>
    <s v="2023-09-09T23:29:00.000Z"/>
    <n v="12.5"/>
    <n v="1.04"/>
    <x v="0"/>
    <d v="2023-09-09T23:29:00"/>
    <n v="1694302140.0000002"/>
    <n v="0.88153846153846149"/>
    <n v="0.9517692307692307"/>
  </r>
  <r>
    <x v="37"/>
    <s v="2023-09-09T23:29:00.000Z"/>
    <n v="15"/>
    <n v="1.02"/>
    <x v="0"/>
    <d v="2023-09-09T23:29:00"/>
    <n v="1694302140.0000002"/>
    <n v="0.9137254901960784"/>
    <n v="0.96786274509803927"/>
  </r>
  <r>
    <x v="37"/>
    <s v="2023-09-09T23:29:00.000Z"/>
    <n v="14"/>
    <n v="1.04"/>
    <x v="0"/>
    <d v="2023-09-09T23:29:00"/>
    <n v="1694302140.0000002"/>
    <n v="0.89010989010989006"/>
    <n v="0.95605494505494504"/>
  </r>
  <r>
    <x v="37"/>
    <s v="2023-09-09T23:29:00.000Z"/>
    <n v="16"/>
    <n v="1.01"/>
    <x v="0"/>
    <d v="2023-09-09T23:29:00"/>
    <n v="1694302140.0000002"/>
    <n v="0.92759900990099009"/>
    <n v="0.97479950495049505"/>
  </r>
  <r>
    <x v="37"/>
    <s v="2023-09-09T23:29:00.000Z"/>
    <n v="16"/>
    <n v="1.01"/>
    <x v="0"/>
    <d v="2023-09-09T23:29:00"/>
    <n v="1694302140.0000002"/>
    <n v="0.92759900990099009"/>
    <n v="0.97479950495049505"/>
  </r>
  <r>
    <x v="37"/>
    <s v="2023-09-09T23:29:00.000Z"/>
    <n v="13.5"/>
    <n v="1.03"/>
    <x v="0"/>
    <d v="2023-09-09T23:29:00"/>
    <n v="1694302140.0000002"/>
    <n v="0.89679971233369293"/>
    <n v="0.95939985616684642"/>
  </r>
  <r>
    <x v="37"/>
    <s v="2023-09-09T23:29:00.000Z"/>
    <n v="12"/>
    <n v="1.03"/>
    <x v="0"/>
    <d v="2023-09-09T23:29:00"/>
    <n v="1694302140.0000002"/>
    <n v="0.88754045307443363"/>
    <n v="0.95477022653721688"/>
  </r>
  <r>
    <x v="38"/>
    <s v="2023-09-09T23:30:00.000Z"/>
    <n v="5.75"/>
    <n v="1.1399999999999999"/>
    <x v="0"/>
    <d v="2023-09-09T23:30:00"/>
    <n v="1694302199.9999998"/>
    <n v="0.70327993897787955"/>
    <n v="0.86263996948893973"/>
  </r>
  <r>
    <x v="38"/>
    <s v="2023-09-09T23:30:00.000Z"/>
    <n v="5.4"/>
    <n v="1.18"/>
    <x v="0"/>
    <d v="2023-09-09T23:30:00"/>
    <n v="1694302199.9999998"/>
    <n v="0.66227244193345891"/>
    <n v="0.84213622096672947"/>
  </r>
  <r>
    <x v="38"/>
    <s v="2023-09-09T23:30:00.000Z"/>
    <n v="5.3"/>
    <n v="1.17"/>
    <x v="0"/>
    <d v="2023-09-09T23:30:00"/>
    <n v="1694302199.9999998"/>
    <n v="0.66602160941783595"/>
    <n v="0.84401080470891798"/>
  </r>
  <r>
    <x v="38"/>
    <s v="2023-09-09T23:30:00.000Z"/>
    <n v="5.75"/>
    <n v="1.1399999999999999"/>
    <x v="0"/>
    <d v="2023-09-09T23:30:00"/>
    <n v="1694302199.9999998"/>
    <n v="0.70327993897787955"/>
    <n v="0.86263996948893973"/>
  </r>
  <r>
    <x v="38"/>
    <s v="2023-09-09T23:30:00.000Z"/>
    <n v="5.4"/>
    <n v="1.18"/>
    <x v="0"/>
    <d v="2023-09-09T23:30:00"/>
    <n v="1694302199.9999998"/>
    <n v="0.66227244193345891"/>
    <n v="0.84213622096672947"/>
  </r>
  <r>
    <x v="38"/>
    <s v="2023-09-09T23:30:00.000Z"/>
    <n v="5.3"/>
    <n v="1.17"/>
    <x v="0"/>
    <d v="2023-09-09T23:30:00"/>
    <n v="1694302199.9999998"/>
    <n v="0.66602160941783595"/>
    <n v="0.84401080470891798"/>
  </r>
  <r>
    <x v="38"/>
    <s v="2023-09-09T23:30:00.000Z"/>
    <n v="5"/>
    <n v="1.17"/>
    <x v="0"/>
    <d v="2023-09-09T23:30:00"/>
    <n v="1694302199.9999998"/>
    <n v="0.65470085470085482"/>
    <n v="0.83835042735042742"/>
  </r>
  <r>
    <x v="38"/>
    <s v="2023-09-09T23:30:00.000Z"/>
    <n v="5.25"/>
    <n v="1.17"/>
    <x v="0"/>
    <d v="2023-09-09T23:30:00"/>
    <n v="1694302199.9999998"/>
    <n v="0.66422466422466431"/>
    <n v="0.84311233211233216"/>
  </r>
  <r>
    <x v="38"/>
    <s v="2023-09-09T23:30:00.000Z"/>
    <n v="5.5"/>
    <n v="1.17"/>
    <x v="0"/>
    <d v="2023-09-09T23:30:00"/>
    <n v="1694302199.9999998"/>
    <n v="0.67288267288267289"/>
    <n v="0.84744133644133646"/>
  </r>
  <r>
    <x v="38"/>
    <s v="2023-09-09T23:30:00.000Z"/>
    <n v="5.25"/>
    <n v="1.17"/>
    <x v="0"/>
    <d v="2023-09-09T23:30:00"/>
    <n v="1694302199.9999998"/>
    <n v="0.66422466422466431"/>
    <n v="0.84311233211233216"/>
  </r>
  <r>
    <x v="38"/>
    <s v="2023-09-09T23:30:00.000Z"/>
    <n v="5.25"/>
    <n v="1.17"/>
    <x v="0"/>
    <d v="2023-09-09T23:30:00"/>
    <n v="1694302199.9999998"/>
    <n v="0.66422466422466431"/>
    <n v="0.84311233211233216"/>
  </r>
  <r>
    <x v="38"/>
    <s v="2023-09-09T23:30:00.000Z"/>
    <n v="5.2"/>
    <n v="1.17"/>
    <x v="0"/>
    <d v="2023-09-09T23:30:00"/>
    <n v="1694302199.9999998"/>
    <n v="0.66239316239316248"/>
    <n v="0.84219658119658125"/>
  </r>
  <r>
    <x v="38"/>
    <s v="2023-09-09T23:30:00.000Z"/>
    <n v="4.5999999999999996"/>
    <n v="1.2"/>
    <x v="0"/>
    <d v="2023-09-09T23:30:00"/>
    <n v="1694302199.9999998"/>
    <n v="0.61594202898550732"/>
    <n v="0.81897101449275367"/>
  </r>
  <r>
    <x v="38"/>
    <s v="2023-09-09T23:30:00.000Z"/>
    <n v="5.4"/>
    <n v="1.1599999999999999"/>
    <x v="0"/>
    <d v="2023-09-09T23:30:00"/>
    <n v="1694302199.9999998"/>
    <n v="0.67688378033205621"/>
    <n v="0.84944189016602811"/>
  </r>
  <r>
    <x v="39"/>
    <s v="2023-09-09T23:30:00.000Z"/>
    <n v="10"/>
    <n v="1.05"/>
    <x v="0"/>
    <d v="2023-09-09T23:30:00"/>
    <n v="1694302199.9999998"/>
    <n v="0.85238095238095235"/>
    <n v="0.93719047619047613"/>
  </r>
  <r>
    <x v="39"/>
    <s v="2023-09-09T23:30:00.000Z"/>
    <n v="8.6999999999999993"/>
    <n v="1.08"/>
    <x v="0"/>
    <d v="2023-09-09T23:30:00"/>
    <n v="1694302199.9999998"/>
    <n v="0.81098339719029366"/>
    <n v="0.91649169859514679"/>
  </r>
  <r>
    <x v="39"/>
    <s v="2023-09-09T23:30:00.000Z"/>
    <n v="9"/>
    <n v="1.06"/>
    <x v="0"/>
    <d v="2023-09-09T23:30:00"/>
    <n v="1694302199.9999998"/>
    <n v="0.83228511530398319"/>
    <n v="0.92714255765199161"/>
  </r>
  <r>
    <x v="39"/>
    <s v="2023-09-09T23:30:00.000Z"/>
    <n v="9"/>
    <n v="1.06"/>
    <x v="0"/>
    <d v="2023-09-09T23:30:00"/>
    <n v="1694302199.9999998"/>
    <n v="0.83228511530398319"/>
    <n v="0.92714255765199161"/>
  </r>
  <r>
    <x v="39"/>
    <s v="2023-09-09T23:30:00.000Z"/>
    <n v="9.25"/>
    <n v="1.07"/>
    <x v="0"/>
    <d v="2023-09-09T23:30:00"/>
    <n v="1694302199.9999998"/>
    <n v="0.82647133114422833"/>
    <n v="0.92423566557211423"/>
  </r>
  <r>
    <x v="39"/>
    <s v="2023-09-09T23:30:00.000Z"/>
    <n v="9"/>
    <n v="1.07"/>
    <x v="0"/>
    <d v="2023-09-09T23:30:00"/>
    <n v="1694302199.9999998"/>
    <n v="0.82346832814122539"/>
    <n v="0.92273416407061271"/>
  </r>
  <r>
    <x v="39"/>
    <s v="2023-09-09T23:30:00.000Z"/>
    <n v="9.5"/>
    <n v="1.07"/>
    <x v="0"/>
    <d v="2023-09-09T23:30:00"/>
    <n v="1694302199.9999998"/>
    <n v="0.82931628135759961"/>
    <n v="0.92565814067879981"/>
  </r>
  <r>
    <x v="39"/>
    <s v="2023-09-09T23:30:00.000Z"/>
    <n v="9.25"/>
    <n v="1.07"/>
    <x v="0"/>
    <d v="2023-09-09T23:30:00"/>
    <n v="1694302199.9999998"/>
    <n v="0.82647133114422833"/>
    <n v="0.92423566557211423"/>
  </r>
  <r>
    <x v="39"/>
    <s v="2023-09-09T23:30:00.000Z"/>
    <n v="8.5"/>
    <n v="1.07"/>
    <x v="0"/>
    <d v="2023-09-09T23:30:00"/>
    <n v="1694302199.9999998"/>
    <n v="0.816932380428807"/>
    <n v="0.91946619021440346"/>
  </r>
  <r>
    <x v="39"/>
    <s v="2023-09-09T23:30:00.000Z"/>
    <n v="8.5"/>
    <n v="1.08"/>
    <x v="0"/>
    <d v="2023-09-09T23:30:00"/>
    <n v="1694302199.9999998"/>
    <n v="0.80827886710239638"/>
    <n v="0.9151394335511982"/>
  </r>
  <r>
    <x v="39"/>
    <s v="2023-09-09T23:30:00.000Z"/>
    <n v="8.5"/>
    <n v="1.08"/>
    <x v="0"/>
    <d v="2023-09-09T23:30:00"/>
    <n v="1694302199.9999998"/>
    <n v="0.80827886710239638"/>
    <n v="0.9151394335511982"/>
  </r>
  <r>
    <x v="39"/>
    <s v="2023-09-09T23:30:00.000Z"/>
    <n v="8.9"/>
    <n v="1.07"/>
    <x v="0"/>
    <d v="2023-09-09T23:30:00"/>
    <n v="1694302199.9999998"/>
    <n v="0.82221988869053875"/>
    <n v="0.92210994434526938"/>
  </r>
  <r>
    <x v="39"/>
    <s v="2023-09-09T23:30:00.000Z"/>
    <n v="10.199999999999999"/>
    <n v="1.06"/>
    <x v="0"/>
    <d v="2023-09-09T23:30:00"/>
    <n v="1694302199.9999998"/>
    <n v="0.84535701072881975"/>
    <n v="0.93367850536440988"/>
  </r>
  <r>
    <x v="40"/>
    <s v="2023-09-10T00:00:00.000Z"/>
    <n v="1.1399999999999999"/>
    <n v="6"/>
    <x v="0"/>
    <d v="2023-09-10T00:00:00"/>
    <n v="1694304000"/>
    <n v="0.71052631578947378"/>
    <n v="0.86626315789473685"/>
  </r>
  <r>
    <x v="40"/>
    <s v="2023-09-10T00:00:00.000Z"/>
    <n v="1.1499999999999999"/>
    <n v="6"/>
    <x v="0"/>
    <d v="2023-09-10T00:00:00"/>
    <n v="1694304000"/>
    <n v="0.70289855072463781"/>
    <n v="0.86244927536231897"/>
  </r>
  <r>
    <x v="40"/>
    <s v="2023-09-10T00:00:00.000Z"/>
    <n v="1.1100000000000001"/>
    <n v="7"/>
    <x v="0"/>
    <d v="2023-09-10T00:00:00"/>
    <n v="1694304000"/>
    <n v="0.75804375804375801"/>
    <n v="0.89002187902187901"/>
  </r>
  <r>
    <x v="40"/>
    <s v="2023-09-10T00:00:00.000Z"/>
    <n v="1.1299999999999999"/>
    <n v="6.25"/>
    <x v="0"/>
    <d v="2023-09-10T00:00:00"/>
    <n v="1694304000"/>
    <n v="0.72495575221238939"/>
    <n v="0.87347787610619476"/>
  </r>
  <r>
    <x v="40"/>
    <s v="2023-09-10T00:00:00.000Z"/>
    <n v="1.1499999999999999"/>
    <n v="5.9"/>
    <x v="0"/>
    <d v="2023-09-10T00:00:00"/>
    <n v="1694304000"/>
    <n v="0.70007369196757563"/>
    <n v="0.86103684598378782"/>
  </r>
  <r>
    <x v="40"/>
    <s v="2023-09-10T00:00:00.000Z"/>
    <n v="1.1299999999999999"/>
    <n v="6.25"/>
    <x v="0"/>
    <d v="2023-09-10T00:00:00"/>
    <n v="1694304000"/>
    <n v="0.72495575221238939"/>
    <n v="0.87347787610619476"/>
  </r>
  <r>
    <x v="40"/>
    <s v="2023-09-10T00:00:00.000Z"/>
    <n v="1.1399999999999999"/>
    <n v="6"/>
    <x v="0"/>
    <d v="2023-09-10T00:00:00"/>
    <n v="1694304000"/>
    <n v="0.71052631578947378"/>
    <n v="0.86626315789473685"/>
  </r>
  <r>
    <x v="40"/>
    <s v="2023-09-10T00:00:00.000Z"/>
    <n v="1.1499999999999999"/>
    <n v="6"/>
    <x v="0"/>
    <d v="2023-09-10T00:00:00"/>
    <n v="1694304000"/>
    <n v="0.70289855072463781"/>
    <n v="0.86244927536231897"/>
  </r>
  <r>
    <x v="40"/>
    <s v="2023-09-10T00:00:00.000Z"/>
    <n v="1.1200000000000001"/>
    <n v="6.4"/>
    <x v="0"/>
    <d v="2023-09-10T00:00:00"/>
    <n v="1694304000"/>
    <n v="0.73660714285714279"/>
    <n v="0.87930357142857141"/>
  </r>
  <r>
    <x v="41"/>
    <s v="2023-09-10T02:29:00.000Z"/>
    <n v="1.39"/>
    <n v="3.05"/>
    <x v="0"/>
    <d v="2023-09-10T02:29:00"/>
    <n v="1694312940.0000002"/>
    <n v="0.39155560797263833"/>
    <n v="0.70677780398631918"/>
  </r>
  <r>
    <x v="41"/>
    <s v="2023-09-10T02:29:00.000Z"/>
    <n v="1.4"/>
    <n v="3"/>
    <x v="0"/>
    <d v="2023-09-10T02:29:00"/>
    <n v="1694312940.0000002"/>
    <n v="0.38095238095238099"/>
    <n v="0.70147619047619048"/>
  </r>
  <r>
    <x v="41"/>
    <s v="2023-09-10T02:29:00.000Z"/>
    <n v="1.4"/>
    <n v="3"/>
    <x v="0"/>
    <d v="2023-09-10T02:29:00"/>
    <n v="1694312940.0000002"/>
    <n v="0.38095238095238099"/>
    <n v="0.70147619047619048"/>
  </r>
  <r>
    <x v="41"/>
    <s v="2023-09-10T02:29:00.000Z"/>
    <n v="1.39"/>
    <n v="3.1"/>
    <x v="0"/>
    <d v="2023-09-10T02:29:00"/>
    <n v="1694312940.0000002"/>
    <n v="0.39684381527036444"/>
    <n v="0.7094219076351822"/>
  </r>
  <r>
    <x v="41"/>
    <s v="2023-09-10T02:29:00.000Z"/>
    <n v="1.39"/>
    <n v="3.08"/>
    <x v="0"/>
    <d v="2023-09-10T02:29:00"/>
    <n v="1694312940.0000002"/>
    <n v="0.39474913575633008"/>
    <n v="0.708374567878165"/>
  </r>
  <r>
    <x v="41"/>
    <s v="2023-09-10T02:29:00.000Z"/>
    <n v="1.38"/>
    <n v="3.1"/>
    <x v="0"/>
    <d v="2023-09-10T02:29:00"/>
    <n v="1694312940.0000002"/>
    <n v="0.40205703599813009"/>
    <n v="0.71202851799906508"/>
  </r>
  <r>
    <x v="41"/>
    <s v="2023-09-10T02:29:00.000Z"/>
    <n v="1.37"/>
    <n v="3.2"/>
    <x v="0"/>
    <d v="2023-09-10T02:29:00"/>
    <n v="1694312940.0000002"/>
    <n v="0.41742700729927007"/>
    <n v="0.71971350364963504"/>
  </r>
  <r>
    <x v="41"/>
    <s v="2023-09-10T02:29:00.000Z"/>
    <n v="1.38"/>
    <n v="3.1"/>
    <x v="0"/>
    <d v="2023-09-10T02:29:00"/>
    <n v="1694312940.0000002"/>
    <n v="0.40205703599813009"/>
    <n v="0.71202851799906508"/>
  </r>
  <r>
    <x v="41"/>
    <s v="2023-09-10T02:29:00.000Z"/>
    <n v="1.42"/>
    <n v="3"/>
    <x v="0"/>
    <d v="2023-09-10T02:29:00"/>
    <n v="1694312940.0000002"/>
    <n v="0.3708920187793428"/>
    <n v="0.69644600938967138"/>
  </r>
  <r>
    <x v="41"/>
    <s v="2023-09-10T02:29:00.000Z"/>
    <n v="1.38"/>
    <n v="3.25"/>
    <x v="0"/>
    <d v="2023-09-10T02:29:00"/>
    <n v="1694312940.0000002"/>
    <n v="0.41694537346711269"/>
    <n v="0.71947268673355635"/>
  </r>
  <r>
    <x v="41"/>
    <s v="2023-09-10T02:29:00.000Z"/>
    <n v="1.38"/>
    <n v="3.25"/>
    <x v="0"/>
    <d v="2023-09-10T02:29:00"/>
    <n v="1694312940.0000002"/>
    <n v="0.41694537346711269"/>
    <n v="0.71947268673355635"/>
  </r>
  <r>
    <x v="41"/>
    <s v="2023-09-10T02:29:00.000Z"/>
    <n v="1.4"/>
    <n v="3"/>
    <x v="0"/>
    <d v="2023-09-10T02:29:00"/>
    <n v="1694312940.0000002"/>
    <n v="0.38095238095238099"/>
    <n v="0.70147619047619048"/>
  </r>
  <r>
    <x v="41"/>
    <s v="2023-09-10T02:29:00.000Z"/>
    <n v="1.4"/>
    <n v="2.97"/>
    <x v="0"/>
    <d v="2023-09-10T02:29:00"/>
    <n v="1694312940.0000002"/>
    <n v="0.37758537758537764"/>
    <n v="0.69979268879268886"/>
  </r>
  <r>
    <x v="41"/>
    <s v="2023-09-10T02:29:00.000Z"/>
    <n v="1.45"/>
    <n v="2.8"/>
    <x v="0"/>
    <d v="2023-09-10T02:29:00"/>
    <n v="1694312940.0000002"/>
    <n v="0.332512315270936"/>
    <n v="0.67725615763546798"/>
  </r>
  <r>
    <x v="42"/>
    <s v="2023-09-10T02:29:00.000Z"/>
    <n v="25"/>
    <n v="1.01"/>
    <x v="0"/>
    <d v="2023-09-10T02:29:00"/>
    <n v="1694312940.0000002"/>
    <n v="0.95009900990099005"/>
    <n v="0.98604950495049504"/>
  </r>
  <r>
    <x v="42"/>
    <s v="2023-09-10T02:29:00.000Z"/>
    <n v="21"/>
    <n v="1.02"/>
    <x v="0"/>
    <d v="2023-09-10T02:29:00"/>
    <n v="1694312940.0000002"/>
    <n v="0.9327731092436975"/>
    <n v="0.97738655462184876"/>
  </r>
  <r>
    <x v="42"/>
    <s v="2023-09-10T02:29:00.000Z"/>
    <n v="17"/>
    <n v="1.01"/>
    <x v="0"/>
    <d v="2023-09-10T02:29:00"/>
    <n v="1694312940.0000002"/>
    <n v="0.93127548048922537"/>
    <n v="0.9766377402446127"/>
  </r>
  <r>
    <x v="42"/>
    <s v="2023-09-10T02:29:00.000Z"/>
    <n v="18"/>
    <n v="1.01"/>
    <x v="0"/>
    <d v="2023-09-10T02:29:00"/>
    <n v="1694312940.0000002"/>
    <n v="0.93454345434543451"/>
    <n v="0.97827172717271726"/>
  </r>
  <r>
    <x v="42"/>
    <s v="2023-09-10T02:29:00.000Z"/>
    <n v="21"/>
    <n v="1.01"/>
    <x v="0"/>
    <d v="2023-09-10T02:29:00"/>
    <n v="1694312940.0000002"/>
    <n v="0.94247996228194242"/>
    <n v="0.98223998114097122"/>
  </r>
  <r>
    <x v="42"/>
    <s v="2023-09-10T02:29:00.000Z"/>
    <n v="14"/>
    <n v="1.02"/>
    <x v="0"/>
    <d v="2023-09-10T02:29:00"/>
    <n v="1694312940.0000002"/>
    <n v="0.90896358543417366"/>
    <n v="0.9654817927170869"/>
  </r>
  <r>
    <x v="43"/>
    <s v="2023-09-10T02:29:00.000Z"/>
    <n v="2.3199999999999998"/>
    <n v="1.62"/>
    <x v="0"/>
    <d v="2023-09-10T02:29:00"/>
    <n v="1694312940.0000002"/>
    <n v="0.1862494678586632"/>
    <n v="0.60412473392933164"/>
  </r>
  <r>
    <x v="43"/>
    <s v="2023-09-10T02:29:00.000Z"/>
    <n v="2.4500000000000002"/>
    <n v="1.57"/>
    <x v="0"/>
    <d v="2023-09-10T02:29:00"/>
    <n v="1694312940.0000002"/>
    <n v="0.22877940985311324"/>
    <n v="0.62538970492655666"/>
  </r>
  <r>
    <x v="43"/>
    <s v="2023-09-10T02:29:00.000Z"/>
    <n v="2.48"/>
    <n v="1.59"/>
    <x v="0"/>
    <d v="2023-09-10T02:29:00"/>
    <n v="1694312940.0000002"/>
    <n v="0.22570501115844993"/>
    <n v="0.623852505579225"/>
  </r>
  <r>
    <x v="43"/>
    <s v="2023-09-10T02:29:00.000Z"/>
    <n v="2.4500000000000002"/>
    <n v="1.59"/>
    <x v="0"/>
    <d v="2023-09-10T02:29:00"/>
    <n v="1694312940.0000002"/>
    <n v="0.22076755230394046"/>
    <n v="0.62138377615197027"/>
  </r>
  <r>
    <x v="43"/>
    <s v="2023-09-10T02:29:00.000Z"/>
    <n v="2.4300000000000002"/>
    <n v="1.59"/>
    <x v="0"/>
    <d v="2023-09-10T02:29:00"/>
    <n v="1694312940.0000002"/>
    <n v="0.21740818386520694"/>
    <n v="0.61970409193260345"/>
  </r>
  <r>
    <x v="43"/>
    <s v="2023-09-10T02:29:00.000Z"/>
    <n v="2.4"/>
    <n v="1.61"/>
    <x v="0"/>
    <d v="2023-09-10T02:29:00"/>
    <n v="1694312940.0000002"/>
    <n v="0.20445134575569351"/>
    <n v="0.61322567287784679"/>
  </r>
  <r>
    <x v="43"/>
    <s v="2023-09-10T02:29:00.000Z"/>
    <n v="2.4500000000000002"/>
    <n v="1.61"/>
    <x v="0"/>
    <d v="2023-09-10T02:29:00"/>
    <n v="1694312940.0000002"/>
    <n v="0.2129547471162378"/>
    <n v="0.61747737355811894"/>
  </r>
  <r>
    <x v="43"/>
    <s v="2023-09-10T02:29:00.000Z"/>
    <n v="2.4500000000000002"/>
    <n v="1.61"/>
    <x v="0"/>
    <d v="2023-09-10T02:29:00"/>
    <n v="1694312940.0000002"/>
    <n v="0.2129547471162378"/>
    <n v="0.61747737355811894"/>
  </r>
  <r>
    <x v="43"/>
    <s v="2023-09-10T02:29:00.000Z"/>
    <n v="2.4"/>
    <n v="1.61"/>
    <x v="0"/>
    <d v="2023-09-10T02:29:00"/>
    <n v="1694312940.0000002"/>
    <n v="0.20445134575569351"/>
    <n v="0.61322567287784679"/>
  </r>
  <r>
    <x v="43"/>
    <s v="2023-09-10T02:29:00.000Z"/>
    <n v="2.4500000000000002"/>
    <n v="1.59"/>
    <x v="0"/>
    <d v="2023-09-10T02:29:00"/>
    <n v="1694312940.0000002"/>
    <n v="0.22076755230394046"/>
    <n v="0.62138377615197027"/>
  </r>
  <r>
    <x v="43"/>
    <s v="2023-09-10T02:29:00.000Z"/>
    <n v="2.3199999999999998"/>
    <n v="1.63"/>
    <x v="0"/>
    <d v="2023-09-10T02:29:00"/>
    <n v="1694312940.0000002"/>
    <n v="0.18246244975671672"/>
    <n v="0.60223122487835834"/>
  </r>
  <r>
    <x v="43"/>
    <s v="2023-09-10T02:29:00.000Z"/>
    <n v="2.3199999999999998"/>
    <n v="1.63"/>
    <x v="0"/>
    <d v="2023-09-10T02:29:00"/>
    <n v="1694312940.0000002"/>
    <n v="0.18246244975671672"/>
    <n v="0.60223122487835834"/>
  </r>
  <r>
    <x v="43"/>
    <s v="2023-09-10T02:29:00.000Z"/>
    <n v="2.4"/>
    <n v="1.58"/>
    <x v="0"/>
    <d v="2023-09-10T02:29:00"/>
    <n v="1694312940.0000002"/>
    <n v="0.21624472573839654"/>
    <n v="0.61912236286919831"/>
  </r>
  <r>
    <x v="43"/>
    <s v="2023-09-10T02:29:00.000Z"/>
    <n v="2.2999999999999998"/>
    <n v="1.62"/>
    <x v="0"/>
    <d v="2023-09-10T02:29:00"/>
    <n v="1694312940.0000002"/>
    <n v="0.1825013419216317"/>
    <n v="0.60225067096081586"/>
  </r>
  <r>
    <x v="44"/>
    <s v="2023-09-09T22:00:00.000Z"/>
    <n v="1.49"/>
    <n v="2.7"/>
    <x v="1"/>
    <d v="2023-09-09T22:00:00"/>
    <n v="1694296799.9999998"/>
    <n v="0.30077056922694512"/>
    <n v="0.66138528461347257"/>
  </r>
  <r>
    <x v="44"/>
    <s v="2023-09-09T22:00:00.000Z"/>
    <n v="1.49"/>
    <n v="2.7"/>
    <x v="1"/>
    <d v="2023-09-09T22:00:00"/>
    <n v="1694296799.9999998"/>
    <n v="0.30077056922694512"/>
    <n v="0.66138528461347257"/>
  </r>
  <r>
    <x v="44"/>
    <s v="2023-09-09T22:00:00.000Z"/>
    <n v="1.48"/>
    <n v="2.65"/>
    <x v="1"/>
    <d v="2023-09-09T22:00:00"/>
    <n v="1694296799.9999998"/>
    <n v="0.29831718510963789"/>
    <n v="0.66015859255481901"/>
  </r>
  <r>
    <x v="44"/>
    <s v="2023-09-09T22:00:00.000Z"/>
    <n v="1.48"/>
    <n v="2.65"/>
    <x v="1"/>
    <d v="2023-09-09T22:00:00"/>
    <n v="1694296799.9999998"/>
    <n v="0.29831718510963789"/>
    <n v="0.66015859255481901"/>
  </r>
  <r>
    <x v="44"/>
    <s v="2023-09-09T22:00:00.000Z"/>
    <n v="1.48"/>
    <n v="2.65"/>
    <x v="1"/>
    <d v="2023-09-09T22:00:00"/>
    <n v="1694296799.9999998"/>
    <n v="0.29831718510963789"/>
    <n v="0.66015859255481901"/>
  </r>
  <r>
    <x v="44"/>
    <s v="2023-09-09T22:00:00.000Z"/>
    <n v="1.48"/>
    <n v="2.72"/>
    <x v="1"/>
    <d v="2023-09-09T22:00:00"/>
    <n v="1694296799.9999998"/>
    <n v="0.30802861685214628"/>
    <n v="0.66501430842607312"/>
  </r>
  <r>
    <x v="44"/>
    <s v="2023-09-09T22:00:00.000Z"/>
    <n v="1.45"/>
    <n v="2.86"/>
    <x v="1"/>
    <d v="2023-09-09T22:00:00"/>
    <n v="1694296799.9999998"/>
    <n v="0.34000482276344346"/>
    <n v="0.68100241138172168"/>
  </r>
  <r>
    <x v="44"/>
    <s v="2023-09-09T22:00:00.000Z"/>
    <n v="1.48"/>
    <n v="2.75"/>
    <x v="1"/>
    <d v="2023-09-09T22:00:00"/>
    <n v="1694296799.9999998"/>
    <n v="0.31203931203931201"/>
    <n v="0.66701965601965596"/>
  </r>
  <r>
    <x v="44"/>
    <s v="2023-09-09T22:00:00.000Z"/>
    <n v="1.44"/>
    <n v="2.72"/>
    <x v="1"/>
    <d v="2023-09-09T22:00:00"/>
    <n v="1694296799.9999998"/>
    <n v="0.32679738562091504"/>
    <n v="0.6743986928104575"/>
  </r>
  <r>
    <x v="44"/>
    <s v="2023-09-09T22:00:00.000Z"/>
    <n v="1.47"/>
    <n v="2.75"/>
    <x v="1"/>
    <d v="2023-09-09T22:00:00"/>
    <n v="1694296799.9999998"/>
    <n v="0.31663574520717375"/>
    <n v="0.66931787260358688"/>
  </r>
  <r>
    <x v="44"/>
    <s v="2023-09-09T22:00:00.000Z"/>
    <n v="1.45"/>
    <n v="2.86"/>
    <x v="1"/>
    <d v="2023-09-09T22:00:00"/>
    <n v="1694296799.9999998"/>
    <n v="0.34000482276344346"/>
    <n v="0.68100241138172168"/>
  </r>
  <r>
    <x v="44"/>
    <s v="2023-09-09T22:00:00.000Z"/>
    <n v="1.48"/>
    <n v="2.75"/>
    <x v="1"/>
    <d v="2023-09-09T22:00:00"/>
    <n v="1694296799.9999998"/>
    <n v="0.31203931203931201"/>
    <n v="0.66701965601965596"/>
  </r>
  <r>
    <x v="44"/>
    <s v="2023-09-09T22:00:00.000Z"/>
    <n v="1.5"/>
    <n v="2.7"/>
    <x v="1"/>
    <d v="2023-09-09T22:00:00"/>
    <n v="1694296799.9999998"/>
    <n v="0.29629629629629628"/>
    <n v="0.65914814814814815"/>
  </r>
  <r>
    <x v="45"/>
    <s v="2023-09-09T22:00:00.000Z"/>
    <n v="1.36"/>
    <n v="3.4"/>
    <x v="1"/>
    <d v="2023-09-09T22:00:00"/>
    <n v="1694296799.9999998"/>
    <n v="0.44117647058823523"/>
    <n v="0.73158823529411765"/>
  </r>
  <r>
    <x v="45"/>
    <s v="2023-09-09T22:00:00.000Z"/>
    <n v="1.36"/>
    <n v="3.4"/>
    <x v="1"/>
    <d v="2023-09-09T22:00:00"/>
    <n v="1694296799.9999998"/>
    <n v="0.44117647058823523"/>
    <n v="0.73158823529411765"/>
  </r>
  <r>
    <x v="45"/>
    <s v="2023-09-09T22:00:00.000Z"/>
    <n v="1.39"/>
    <n v="3.1"/>
    <x v="1"/>
    <d v="2023-09-09T22:00:00"/>
    <n v="1694296799.9999998"/>
    <n v="0.39684381527036444"/>
    <n v="0.7094219076351822"/>
  </r>
  <r>
    <x v="45"/>
    <s v="2023-09-09T22:00:00.000Z"/>
    <n v="1.38"/>
    <n v="3.05"/>
    <x v="1"/>
    <d v="2023-09-09T22:00:00"/>
    <n v="1694296799.9999998"/>
    <n v="0.39676882870040397"/>
    <n v="0.70938441435020194"/>
  </r>
  <r>
    <x v="45"/>
    <s v="2023-09-09T22:00:00.000Z"/>
    <n v="1.38"/>
    <n v="3.05"/>
    <x v="1"/>
    <d v="2023-09-09T22:00:00"/>
    <n v="1694296799.9999998"/>
    <n v="0.39676882870040397"/>
    <n v="0.70938441435020194"/>
  </r>
  <r>
    <x v="45"/>
    <s v="2023-09-09T22:00:00.000Z"/>
    <n v="1.38"/>
    <n v="3.05"/>
    <x v="1"/>
    <d v="2023-09-09T22:00:00"/>
    <n v="1694296799.9999998"/>
    <n v="0.39676882870040397"/>
    <n v="0.70938441435020194"/>
  </r>
  <r>
    <x v="45"/>
    <s v="2023-09-09T22:00:00.000Z"/>
    <n v="1.38"/>
    <n v="3.1"/>
    <x v="1"/>
    <d v="2023-09-09T22:00:00"/>
    <n v="1694296799.9999998"/>
    <n v="0.40205703599813009"/>
    <n v="0.71202851799906508"/>
  </r>
  <r>
    <x v="45"/>
    <s v="2023-09-09T22:00:00.000Z"/>
    <n v="1.37"/>
    <n v="3.15"/>
    <x v="1"/>
    <d v="2023-09-09T22:00:00"/>
    <n v="1694296799.9999998"/>
    <n v="0.41246668983895263"/>
    <n v="0.71723334491947632"/>
  </r>
  <r>
    <x v="45"/>
    <s v="2023-09-09T22:00:00.000Z"/>
    <n v="1.4"/>
    <n v="3"/>
    <x v="1"/>
    <d v="2023-09-09T22:00:00"/>
    <n v="1694296799.9999998"/>
    <n v="0.38095238095238099"/>
    <n v="0.70147619047619048"/>
  </r>
  <r>
    <x v="45"/>
    <s v="2023-09-09T22:00:00.000Z"/>
    <n v="1.38"/>
    <n v="3.1"/>
    <x v="1"/>
    <d v="2023-09-09T22:00:00"/>
    <n v="1694296799.9999998"/>
    <n v="0.40205703599813009"/>
    <n v="0.71202851799906508"/>
  </r>
  <r>
    <x v="45"/>
    <s v="2023-09-09T22:00:00.000Z"/>
    <n v="1.38"/>
    <n v="3"/>
    <x v="1"/>
    <d v="2023-09-09T22:00:00"/>
    <n v="1694296799.9999998"/>
    <n v="0.39130434782608708"/>
    <n v="0.70665217391304358"/>
  </r>
  <r>
    <x v="45"/>
    <s v="2023-09-09T22:00:00.000Z"/>
    <n v="1.37"/>
    <n v="3.2"/>
    <x v="1"/>
    <d v="2023-09-09T22:00:00"/>
    <n v="1694296799.9999998"/>
    <n v="0.41742700729927007"/>
    <n v="0.71971350364963504"/>
  </r>
  <r>
    <x v="46"/>
    <s v="2023-09-09T22:00:00.000Z"/>
    <n v="1.38"/>
    <n v="3.15"/>
    <x v="1"/>
    <d v="2023-09-09T22:00:00"/>
    <n v="1694296799.9999998"/>
    <n v="0.40717736369910296"/>
    <n v="0.71458868184955149"/>
  </r>
  <r>
    <x v="46"/>
    <s v="2023-09-09T22:00:00.000Z"/>
    <n v="1.35"/>
    <n v="3.2"/>
    <x v="1"/>
    <d v="2023-09-09T22:00:00"/>
    <n v="1694296799.9999998"/>
    <n v="0.4282407407407407"/>
    <n v="0.72512037037037036"/>
  </r>
  <r>
    <x v="46"/>
    <s v="2023-09-09T22:00:00.000Z"/>
    <n v="1.35"/>
    <n v="3.2"/>
    <x v="1"/>
    <d v="2023-09-09T22:00:00"/>
    <n v="1694296799.9999998"/>
    <n v="0.4282407407407407"/>
    <n v="0.72512037037037036"/>
  </r>
  <r>
    <x v="46"/>
    <s v="2023-09-09T22:00:00.000Z"/>
    <n v="1.35"/>
    <n v="3.2"/>
    <x v="1"/>
    <d v="2023-09-09T22:00:00"/>
    <n v="1694296799.9999998"/>
    <n v="0.4282407407407407"/>
    <n v="0.72512037037037036"/>
  </r>
  <r>
    <x v="46"/>
    <s v="2023-09-09T22:00:00.000Z"/>
    <n v="1.36"/>
    <n v="3.2"/>
    <x v="1"/>
    <d v="2023-09-09T22:00:00"/>
    <n v="1694296799.9999998"/>
    <n v="0.42279411764705876"/>
    <n v="0.72239705882352934"/>
  </r>
  <r>
    <x v="46"/>
    <s v="2023-09-09T22:00:00.000Z"/>
    <n v="1.38"/>
    <n v="3.1"/>
    <x v="1"/>
    <d v="2023-09-09T22:00:00"/>
    <n v="1694296799.9999998"/>
    <n v="0.40205703599813009"/>
    <n v="0.71202851799906508"/>
  </r>
  <r>
    <x v="46"/>
    <s v="2023-09-09T22:00:00.000Z"/>
    <n v="1.39"/>
    <n v="3.15"/>
    <x v="1"/>
    <d v="2023-09-09T22:00:00"/>
    <n v="1694296799.9999998"/>
    <n v="0.40196414297133731"/>
    <n v="0.71198207148566861"/>
  </r>
  <r>
    <x v="46"/>
    <s v="2023-09-09T22:00:00.000Z"/>
    <n v="1.38"/>
    <n v="3.15"/>
    <x v="1"/>
    <d v="2023-09-09T22:00:00"/>
    <n v="1694296799.9999998"/>
    <n v="0.40717736369910296"/>
    <n v="0.71458868184955149"/>
  </r>
  <r>
    <x v="46"/>
    <s v="2023-09-09T22:00:00.000Z"/>
    <n v="1.39"/>
    <n v="3.15"/>
    <x v="1"/>
    <d v="2023-09-09T22:00:00"/>
    <n v="1694296799.9999998"/>
    <n v="0.40196414297133731"/>
    <n v="0.71198207148566861"/>
  </r>
  <r>
    <x v="46"/>
    <s v="2023-09-09T22:00:00.000Z"/>
    <n v="1.38"/>
    <n v="3.1"/>
    <x v="1"/>
    <d v="2023-09-09T22:00:00"/>
    <n v="1694296799.9999998"/>
    <n v="0.40205703599813009"/>
    <n v="0.71202851799906508"/>
  </r>
  <r>
    <x v="46"/>
    <s v="2023-09-09T22:00:00.000Z"/>
    <n v="1.31"/>
    <n v="3.35"/>
    <x v="1"/>
    <d v="2023-09-09T22:00:00"/>
    <n v="1694296799.9999998"/>
    <n v="0.464851315939387"/>
    <n v="0.74342565796969351"/>
  </r>
  <r>
    <x v="46"/>
    <s v="2023-09-09T22:00:00.000Z"/>
    <n v="1.33"/>
    <n v="3.3"/>
    <x v="1"/>
    <d v="2023-09-09T22:00:00"/>
    <n v="1694296799.9999998"/>
    <n v="0.44884939621781722"/>
    <n v="0.73542469810890865"/>
  </r>
  <r>
    <x v="46"/>
    <s v="2023-09-09T22:00:00.000Z"/>
    <n v="1.4"/>
    <n v="3"/>
    <x v="1"/>
    <d v="2023-09-09T22:00:00"/>
    <n v="1694296799.9999998"/>
    <n v="0.38095238095238099"/>
    <n v="0.70147619047619048"/>
  </r>
  <r>
    <x v="47"/>
    <s v="2023-09-09T22:45:00.000Z"/>
    <n v="2.4500000000000002"/>
    <n v="1.57"/>
    <x v="1"/>
    <d v="2023-09-09T22:45:00"/>
    <n v="1694299499.9999998"/>
    <n v="0.22877940985311324"/>
    <n v="0.62538970492655666"/>
  </r>
  <r>
    <x v="47"/>
    <s v="2023-09-09T22:45:00.000Z"/>
    <n v="2.5"/>
    <n v="1.57"/>
    <x v="1"/>
    <d v="2023-09-09T22:45:00"/>
    <n v="1694299499.9999998"/>
    <n v="0.23694267515923562"/>
    <n v="0.62947133757961782"/>
  </r>
  <r>
    <x v="47"/>
    <s v="2023-09-09T22:45:00.000Z"/>
    <n v="2.5"/>
    <n v="1.57"/>
    <x v="1"/>
    <d v="2023-09-09T22:45:00"/>
    <n v="1694299499.9999998"/>
    <n v="0.23694267515923562"/>
    <n v="0.62947133757961782"/>
  </r>
  <r>
    <x v="47"/>
    <s v="2023-09-09T22:45:00.000Z"/>
    <n v="2.4500000000000002"/>
    <n v="1.57"/>
    <x v="1"/>
    <d v="2023-09-09T22:45:00"/>
    <n v="1694299499.9999998"/>
    <n v="0.22877940985311324"/>
    <n v="0.62538970492655666"/>
  </r>
  <r>
    <x v="47"/>
    <s v="2023-09-09T22:45:00.000Z"/>
    <n v="2.4"/>
    <n v="1.61"/>
    <x v="1"/>
    <d v="2023-09-09T22:45:00"/>
    <n v="1694299499.9999998"/>
    <n v="0.20445134575569351"/>
    <n v="0.61322567287784679"/>
  </r>
  <r>
    <x v="47"/>
    <s v="2023-09-09T22:45:00.000Z"/>
    <n v="2.4500000000000002"/>
    <n v="1.59"/>
    <x v="1"/>
    <d v="2023-09-09T22:45:00"/>
    <n v="1694299499.9999998"/>
    <n v="0.22076755230394046"/>
    <n v="0.62138377615197027"/>
  </r>
  <r>
    <x v="47"/>
    <s v="2023-09-09T22:45:00.000Z"/>
    <n v="2.42"/>
    <n v="1.59"/>
    <x v="1"/>
    <d v="2023-09-09T22:45:00"/>
    <n v="1694299499.9999998"/>
    <n v="0.21570767711419508"/>
    <n v="0.61885383855709752"/>
  </r>
  <r>
    <x v="47"/>
    <s v="2023-09-09T22:45:00.000Z"/>
    <n v="2.38"/>
    <n v="1.56"/>
    <x v="1"/>
    <d v="2023-09-09T22:45:00"/>
    <n v="1694299499.9999998"/>
    <n v="0.22085757379875021"/>
    <n v="0.62142878689937509"/>
  </r>
  <r>
    <x v="47"/>
    <s v="2023-09-09T22:45:00.000Z"/>
    <n v="2.48"/>
    <n v="1.54"/>
    <x v="1"/>
    <d v="2023-09-09T22:45:00"/>
    <n v="1694299499.9999998"/>
    <n v="0.24612484289903641"/>
    <n v="0.63406242144951819"/>
  </r>
  <r>
    <x v="47"/>
    <s v="2023-09-09T22:45:00.000Z"/>
    <n v="2.48"/>
    <n v="1.54"/>
    <x v="1"/>
    <d v="2023-09-09T22:45:00"/>
    <n v="1694299499.9999998"/>
    <n v="0.24612484289903641"/>
    <n v="0.63406242144951819"/>
  </r>
  <r>
    <x v="47"/>
    <s v="2023-09-09T22:45:00.000Z"/>
    <n v="2.48"/>
    <n v="1.54"/>
    <x v="1"/>
    <d v="2023-09-09T22:45:00"/>
    <n v="1694299499.9999998"/>
    <n v="0.24612484289903641"/>
    <n v="0.63406242144951819"/>
  </r>
  <r>
    <x v="47"/>
    <s v="2023-09-09T22:45:00.000Z"/>
    <n v="2.4500000000000002"/>
    <n v="1.59"/>
    <x v="1"/>
    <d v="2023-09-09T22:45:00"/>
    <n v="1694299499.9999998"/>
    <n v="0.22076755230394046"/>
    <n v="0.62138377615197027"/>
  </r>
  <r>
    <x v="48"/>
    <s v="2023-09-09T22:45:00.000Z"/>
    <n v="1.63"/>
    <n v="2.35"/>
    <x v="1"/>
    <d v="2023-09-09T22:45:00"/>
    <n v="1694299499.9999998"/>
    <n v="0.18796501762172041"/>
    <n v="0.60498250881086024"/>
  </r>
  <r>
    <x v="48"/>
    <s v="2023-09-09T22:45:00.000Z"/>
    <n v="1.65"/>
    <n v="2.35"/>
    <x v="1"/>
    <d v="2023-09-09T22:45:00"/>
    <n v="1694299499.9999998"/>
    <n v="0.18052869116698905"/>
    <n v="0.60126434558349451"/>
  </r>
  <r>
    <x v="48"/>
    <s v="2023-09-09T22:45:00.000Z"/>
    <n v="1.64"/>
    <n v="2.35"/>
    <x v="1"/>
    <d v="2023-09-09T22:45:00"/>
    <n v="1694299499.9999998"/>
    <n v="0.18422418266735857"/>
    <n v="0.60311209133367927"/>
  </r>
  <r>
    <x v="48"/>
    <s v="2023-09-09T22:45:00.000Z"/>
    <n v="1.61"/>
    <n v="2.35"/>
    <x v="1"/>
    <d v="2023-09-09T22:45:00"/>
    <n v="1694299499.9999998"/>
    <n v="0.19558609752874317"/>
    <n v="0.60879304876437157"/>
  </r>
  <r>
    <x v="48"/>
    <s v="2023-09-09T22:45:00.000Z"/>
    <n v="1.65"/>
    <n v="2.2999999999999998"/>
    <x v="1"/>
    <d v="2023-09-09T22:45:00"/>
    <n v="1694299499.9999998"/>
    <n v="0.17127799736495386"/>
    <n v="0.59663899868247694"/>
  </r>
  <r>
    <x v="48"/>
    <s v="2023-09-09T22:45:00.000Z"/>
    <n v="1.65"/>
    <n v="2.2999999999999998"/>
    <x v="1"/>
    <d v="2023-09-09T22:45:00"/>
    <n v="1694299499.9999998"/>
    <n v="0.17127799736495386"/>
    <n v="0.59663899868247694"/>
  </r>
  <r>
    <x v="48"/>
    <s v="2023-09-09T22:45:00.000Z"/>
    <n v="1.65"/>
    <n v="2.23"/>
    <x v="1"/>
    <d v="2023-09-09T22:45:00"/>
    <n v="1694299499.9999998"/>
    <n v="0.15763011278706346"/>
    <n v="0.58981505639353171"/>
  </r>
  <r>
    <x v="48"/>
    <s v="2023-09-09T22:45:00.000Z"/>
    <n v="1.65"/>
    <n v="2.23"/>
    <x v="1"/>
    <d v="2023-09-09T22:45:00"/>
    <n v="1694299499.9999998"/>
    <n v="0.15763011278706346"/>
    <n v="0.58981505639353171"/>
  </r>
  <r>
    <x v="48"/>
    <s v="2023-09-09T22:45:00.000Z"/>
    <n v="1.65"/>
    <n v="2.23"/>
    <x v="1"/>
    <d v="2023-09-09T22:45:00"/>
    <n v="1694299499.9999998"/>
    <n v="0.15763011278706346"/>
    <n v="0.58981505639353171"/>
  </r>
  <r>
    <x v="48"/>
    <s v="2023-09-09T22:45:00.000Z"/>
    <n v="1.65"/>
    <n v="2.35"/>
    <x v="1"/>
    <d v="2023-09-09T22:45:00"/>
    <n v="1694299499.9999998"/>
    <n v="0.18052869116698905"/>
    <n v="0.60126434558349451"/>
  </r>
  <r>
    <x v="48"/>
    <s v="2023-09-09T22:45:00.000Z"/>
    <n v="1.62"/>
    <n v="2.2400000000000002"/>
    <x v="1"/>
    <d v="2023-09-09T22:45:00"/>
    <n v="1694299499.9999998"/>
    <n v="0.17085537918871252"/>
    <n v="0.59642768959435633"/>
  </r>
  <r>
    <x v="48"/>
    <s v="2023-09-09T22:45:00.000Z"/>
    <n v="1.67"/>
    <n v="2.25"/>
    <x v="1"/>
    <d v="2023-09-09T22:45:00"/>
    <n v="1694299499.9999998"/>
    <n v="0.15435795076513648"/>
    <n v="0.58817897538256825"/>
  </r>
  <r>
    <x v="49"/>
    <s v="2023-09-09T22:45:00.000Z"/>
    <n v="1.33"/>
    <n v="3.3"/>
    <x v="1"/>
    <d v="2023-09-09T22:45:00"/>
    <n v="1694299499.9999998"/>
    <n v="0.44884939621781722"/>
    <n v="0.73542469810890865"/>
  </r>
  <r>
    <x v="49"/>
    <s v="2023-09-09T22:45:00.000Z"/>
    <n v="1.35"/>
    <n v="3.25"/>
    <x v="1"/>
    <d v="2023-09-09T22:45:00"/>
    <n v="1694299499.9999998"/>
    <n v="0.43304843304843299"/>
    <n v="0.7275242165242165"/>
  </r>
  <r>
    <x v="49"/>
    <s v="2023-09-09T22:45:00.000Z"/>
    <n v="1.33"/>
    <n v="3.4"/>
    <x v="1"/>
    <d v="2023-09-09T22:45:00"/>
    <n v="1694299499.9999998"/>
    <n v="0.45776205218929672"/>
    <n v="0.73988102609464834"/>
  </r>
  <r>
    <x v="49"/>
    <s v="2023-09-09T22:45:00.000Z"/>
    <n v="1.32"/>
    <n v="3.5"/>
    <x v="1"/>
    <d v="2023-09-09T22:45:00"/>
    <n v="1694299499.9999998"/>
    <n v="0.47186147186147187"/>
    <n v="0.746930735930736"/>
  </r>
  <r>
    <x v="49"/>
    <s v="2023-09-09T22:45:00.000Z"/>
    <n v="1.34"/>
    <n v="3.2"/>
    <x v="1"/>
    <d v="2023-09-09T22:45:00"/>
    <n v="1694299499.9999998"/>
    <n v="0.43376865671641784"/>
    <n v="0.72788432835820893"/>
  </r>
  <r>
    <x v="49"/>
    <s v="2023-09-09T22:45:00.000Z"/>
    <n v="1.32"/>
    <n v="3.5"/>
    <x v="1"/>
    <d v="2023-09-09T22:45:00"/>
    <n v="1694299499.9999998"/>
    <n v="0.47186147186147187"/>
    <n v="0.746930735930736"/>
  </r>
  <r>
    <x v="50"/>
    <s v="2023-09-10T00:15:00.000Z"/>
    <n v="4.5999999999999996"/>
    <n v="1.21"/>
    <x v="1"/>
    <d v="2023-09-10T00:15:00"/>
    <n v="1694304899.9999998"/>
    <n v="0.60905497664390951"/>
    <n v="0.81552748832195476"/>
  </r>
  <r>
    <x v="50"/>
    <s v="2023-09-10T00:15:00.000Z"/>
    <n v="4.5999999999999996"/>
    <n v="1.21"/>
    <x v="1"/>
    <d v="2023-09-10T00:15:00"/>
    <n v="1694304899.9999998"/>
    <n v="0.60905497664390951"/>
    <n v="0.81552748832195476"/>
  </r>
  <r>
    <x v="50"/>
    <s v="2023-09-10T00:15:00.000Z"/>
    <n v="4.75"/>
    <n v="1.2"/>
    <x v="1"/>
    <d v="2023-09-10T00:15:00"/>
    <n v="1694304899.9999998"/>
    <n v="0.6228070175438597"/>
    <n v="0.82240350877192991"/>
  </r>
  <r>
    <x v="50"/>
    <s v="2023-09-10T00:15:00.000Z"/>
    <n v="4.5"/>
    <n v="1.22"/>
    <x v="1"/>
    <d v="2023-09-10T00:15:00"/>
    <n v="1694304899.9999998"/>
    <n v="0.5974499089253188"/>
    <n v="0.80972495446265946"/>
  </r>
  <r>
    <x v="50"/>
    <s v="2023-09-10T00:15:00.000Z"/>
    <n v="4.75"/>
    <n v="1.2"/>
    <x v="1"/>
    <d v="2023-09-10T00:15:00"/>
    <n v="1694304899.9999998"/>
    <n v="0.6228070175438597"/>
    <n v="0.82240350877192991"/>
  </r>
  <r>
    <x v="50"/>
    <s v="2023-09-10T00:15:00.000Z"/>
    <n v="4.5999999999999996"/>
    <n v="1.21"/>
    <x v="1"/>
    <d v="2023-09-10T00:15:00"/>
    <n v="1694304899.9999998"/>
    <n v="0.60905497664390951"/>
    <n v="0.81552748832195476"/>
  </r>
  <r>
    <x v="50"/>
    <s v="2023-09-10T00:15:00.000Z"/>
    <n v="4.5999999999999996"/>
    <n v="1.2"/>
    <x v="1"/>
    <d v="2023-09-10T00:15:00"/>
    <n v="1694304899.9999998"/>
    <n v="0.61594202898550732"/>
    <n v="0.81897101449275367"/>
  </r>
  <r>
    <x v="50"/>
    <s v="2023-09-10T00:15:00.000Z"/>
    <n v="4.5999999999999996"/>
    <n v="1.21"/>
    <x v="1"/>
    <d v="2023-09-10T00:15:00"/>
    <n v="1694304899.9999998"/>
    <n v="0.60905497664390951"/>
    <n v="0.81552748832195476"/>
  </r>
  <r>
    <x v="50"/>
    <s v="2023-09-10T00:15:00.000Z"/>
    <n v="4.5999999999999996"/>
    <n v="1.21"/>
    <x v="1"/>
    <d v="2023-09-10T00:15:00"/>
    <n v="1694304899.9999998"/>
    <n v="0.60905497664390951"/>
    <n v="0.81552748832195476"/>
  </r>
  <r>
    <x v="50"/>
    <s v="2023-09-10T00:15:00.000Z"/>
    <n v="4.55"/>
    <n v="1.21"/>
    <x v="1"/>
    <d v="2023-09-10T00:15:00"/>
    <n v="1694304899.9999998"/>
    <n v="0.60666606121151578"/>
    <n v="0.8143330306057579"/>
  </r>
  <r>
    <x v="50"/>
    <s v="2023-09-10T00:15:00.000Z"/>
    <n v="4.5"/>
    <n v="1.22"/>
    <x v="1"/>
    <d v="2023-09-10T00:15:00"/>
    <n v="1694304899.9999998"/>
    <n v="0.5974499089253188"/>
    <n v="0.80972495446265946"/>
  </r>
  <r>
    <x v="50"/>
    <s v="2023-09-10T00:15:00.000Z"/>
    <n v="4.5999999999999996"/>
    <n v="1.19"/>
    <x v="1"/>
    <d v="2023-09-10T00:15:00"/>
    <n v="1694304899.9999998"/>
    <n v="0.62294483010595547"/>
    <n v="0.82247241505297775"/>
  </r>
  <r>
    <x v="51"/>
    <s v="2023-09-10T02:00:00.000Z"/>
    <n v="2.7"/>
    <n v="1.5"/>
    <x v="1"/>
    <d v="2023-09-10T02:00:00"/>
    <n v="1694311200.0000002"/>
    <n v="0.29629629629629628"/>
    <n v="0.65914814814814815"/>
  </r>
  <r>
    <x v="51"/>
    <s v="2023-09-10T02:00:00.000Z"/>
    <n v="2.7"/>
    <n v="1.5"/>
    <x v="1"/>
    <d v="2023-09-10T02:00:00"/>
    <n v="1694311200.0000002"/>
    <n v="0.29629629629629628"/>
    <n v="0.65914814814814815"/>
  </r>
  <r>
    <x v="51"/>
    <s v="2023-09-10T02:00:00.000Z"/>
    <n v="2.8"/>
    <n v="1.46"/>
    <x v="1"/>
    <d v="2023-09-10T02:00:00"/>
    <n v="1694311200.0000002"/>
    <n v="0.32778864970645788"/>
    <n v="0.67489432485322898"/>
  </r>
  <r>
    <x v="51"/>
    <s v="2023-09-10T02:00:00.000Z"/>
    <n v="2.75"/>
    <n v="1.47"/>
    <x v="1"/>
    <d v="2023-09-10T02:00:00"/>
    <n v="1694311200.0000002"/>
    <n v="0.31663574520717375"/>
    <n v="0.66931787260358688"/>
  </r>
  <r>
    <x v="51"/>
    <s v="2023-09-10T02:00:00.000Z"/>
    <n v="2.65"/>
    <n v="1.47"/>
    <x v="1"/>
    <d v="2023-09-10T02:00:00"/>
    <n v="1694311200.0000002"/>
    <n v="0.30291361827749963"/>
    <n v="0.66245680913874982"/>
  </r>
  <r>
    <x v="51"/>
    <s v="2023-09-10T02:00:00.000Z"/>
    <n v="2.65"/>
    <n v="1.47"/>
    <x v="1"/>
    <d v="2023-09-10T02:00:00"/>
    <n v="1694311200.0000002"/>
    <n v="0.30291361827749963"/>
    <n v="0.66245680913874982"/>
  </r>
  <r>
    <x v="51"/>
    <s v="2023-09-10T02:00:00.000Z"/>
    <n v="2.65"/>
    <n v="1.47"/>
    <x v="1"/>
    <d v="2023-09-10T02:00:00"/>
    <n v="1694311200.0000002"/>
    <n v="0.30291361827749963"/>
    <n v="0.66245680913874982"/>
  </r>
  <r>
    <x v="51"/>
    <s v="2023-09-10T02:00:00.000Z"/>
    <n v="2.78"/>
    <n v="1.44"/>
    <x v="1"/>
    <d v="2023-09-10T02:00:00"/>
    <n v="1694311200.0000002"/>
    <n v="0.33473221422861704"/>
    <n v="0.67836610711430856"/>
  </r>
  <r>
    <x v="51"/>
    <s v="2023-09-10T02:00:00.000Z"/>
    <n v="2.8"/>
    <n v="1.45"/>
    <x v="1"/>
    <d v="2023-09-10T02:00:00"/>
    <n v="1694311200.0000002"/>
    <n v="0.332512315270936"/>
    <n v="0.67725615763546798"/>
  </r>
  <r>
    <x v="51"/>
    <s v="2023-09-10T02:00:00.000Z"/>
    <n v="2.96"/>
    <n v="1.38"/>
    <x v="1"/>
    <d v="2023-09-10T02:00:00"/>
    <n v="1694311200.0000002"/>
    <n v="0.38679984332158257"/>
    <n v="0.70439992166079124"/>
  </r>
  <r>
    <x v="51"/>
    <s v="2023-09-10T02:00:00.000Z"/>
    <n v="2.85"/>
    <n v="1.44"/>
    <x v="1"/>
    <d v="2023-09-10T02:00:00"/>
    <n v="1694311200.0000002"/>
    <n v="0.3435672514619883"/>
    <n v="0.68278362573099416"/>
  </r>
  <r>
    <x v="51"/>
    <s v="2023-09-10T02:00:00.000Z"/>
    <n v="2.85"/>
    <n v="1.43"/>
    <x v="1"/>
    <d v="2023-09-10T02:00:00"/>
    <n v="1694311200.0000002"/>
    <n v="0.34842350631824326"/>
    <n v="0.68521175315912164"/>
  </r>
  <r>
    <x v="51"/>
    <s v="2023-09-10T02:00:00.000Z"/>
    <n v="2.9"/>
    <n v="1.42"/>
    <x v="1"/>
    <d v="2023-09-10T02:00:00"/>
    <n v="1694311200.0000002"/>
    <n v="0.35939776590577954"/>
    <n v="0.69069888295288973"/>
  </r>
  <r>
    <x v="52"/>
    <s v="2023-09-10T02:00:00.000Z"/>
    <n v="1.87"/>
    <n v="1.95"/>
    <x v="1"/>
    <d v="2023-09-10T02:00:00"/>
    <n v="1694311200.0000002"/>
    <n v="2.1938845468257084E-2"/>
    <n v="0.5219694227341285"/>
  </r>
  <r>
    <x v="52"/>
    <s v="2023-09-10T02:00:00.000Z"/>
    <n v="1.87"/>
    <n v="1.95"/>
    <x v="1"/>
    <d v="2023-09-10T02:00:00"/>
    <n v="1694311200.0000002"/>
    <n v="2.1938845468257084E-2"/>
    <n v="0.5219694227341285"/>
  </r>
  <r>
    <x v="52"/>
    <s v="2023-09-10T02:00:00.000Z"/>
    <n v="1.85"/>
    <n v="1.98"/>
    <x v="1"/>
    <d v="2023-09-10T02:00:00"/>
    <n v="1694311200.0000002"/>
    <n v="3.5490035490035376E-2"/>
    <n v="0.5287450177450177"/>
  </r>
  <r>
    <x v="52"/>
    <s v="2023-09-10T02:00:00.000Z"/>
    <n v="1.87"/>
    <n v="1.93"/>
    <x v="1"/>
    <d v="2023-09-10T02:00:00"/>
    <n v="1694311200.0000002"/>
    <n v="1.662464326286317E-2"/>
    <n v="0.51931232163143159"/>
  </r>
  <r>
    <x v="52"/>
    <s v="2023-09-10T02:00:00.000Z"/>
    <n v="1.87"/>
    <n v="1.93"/>
    <x v="1"/>
    <d v="2023-09-10T02:00:00"/>
    <n v="1694311200.0000002"/>
    <n v="1.662464326286317E-2"/>
    <n v="0.51931232163143159"/>
  </r>
  <r>
    <x v="52"/>
    <s v="2023-09-10T02:00:00.000Z"/>
    <n v="1.87"/>
    <n v="1.93"/>
    <x v="1"/>
    <d v="2023-09-10T02:00:00"/>
    <n v="1694311200.0000002"/>
    <n v="1.662464326286317E-2"/>
    <n v="0.51931232163143159"/>
  </r>
  <r>
    <x v="52"/>
    <s v="2023-09-10T02:00:00.000Z"/>
    <n v="1.83"/>
    <n v="1.97"/>
    <x v="1"/>
    <d v="2023-09-10T02:00:00"/>
    <n v="1694311200.0000002"/>
    <n v="3.8833874233724419E-2"/>
    <n v="0.53041693711686222"/>
  </r>
  <r>
    <x v="52"/>
    <s v="2023-09-10T02:00:00.000Z"/>
    <n v="1.83"/>
    <n v="2"/>
    <x v="1"/>
    <d v="2023-09-10T02:00:00"/>
    <n v="1694311200.0000002"/>
    <n v="4.644808743169393E-2"/>
    <n v="0.53422404371584697"/>
  </r>
  <r>
    <x v="52"/>
    <s v="2023-09-10T02:00:00.000Z"/>
    <n v="1.8"/>
    <n v="2"/>
    <x v="1"/>
    <d v="2023-09-10T02:00:00"/>
    <n v="1694311200.0000002"/>
    <n v="5.555555555555558E-2"/>
    <n v="0.5387777777777778"/>
  </r>
  <r>
    <x v="52"/>
    <s v="2023-09-10T02:00:00.000Z"/>
    <n v="1.83"/>
    <n v="1.94"/>
    <x v="1"/>
    <d v="2023-09-10T02:00:00"/>
    <n v="1694311200.0000002"/>
    <n v="3.0984169905920678E-2"/>
    <n v="0.5264920849529604"/>
  </r>
  <r>
    <x v="52"/>
    <s v="2023-09-10T02:00:00.000Z"/>
    <n v="1.83"/>
    <n v="2"/>
    <x v="1"/>
    <d v="2023-09-10T02:00:00"/>
    <n v="1694311200.0000002"/>
    <n v="4.644808743169393E-2"/>
    <n v="0.53422404371584697"/>
  </r>
  <r>
    <x v="52"/>
    <s v="2023-09-10T02:00:00.000Z"/>
    <n v="1.83"/>
    <n v="2"/>
    <x v="1"/>
    <d v="2023-09-10T02:00:00"/>
    <n v="1694311200.0000002"/>
    <n v="4.644808743169393E-2"/>
    <n v="0.53422404371584697"/>
  </r>
  <r>
    <x v="53"/>
    <s v="2023-09-10T02:00:02.000Z"/>
    <n v="1.4"/>
    <n v="3.1"/>
    <x v="1"/>
    <d v="2023-09-10T02:00:02"/>
    <n v="1694311202"/>
    <n v="0.39170506912442399"/>
    <n v="0.70685253456221198"/>
  </r>
  <r>
    <x v="53"/>
    <s v="2023-09-10T02:00:02.000Z"/>
    <n v="1.4"/>
    <n v="3.1"/>
    <x v="1"/>
    <d v="2023-09-10T02:00:02"/>
    <n v="1694311202"/>
    <n v="0.39170506912442399"/>
    <n v="0.70685253456221198"/>
  </r>
  <r>
    <x v="53"/>
    <s v="2023-09-10T02:00:02.000Z"/>
    <n v="1.4"/>
    <n v="3.05"/>
    <x v="1"/>
    <d v="2023-09-10T02:00:02"/>
    <n v="1694311202"/>
    <n v="0.38641686182669788"/>
    <n v="0.70420843091334895"/>
  </r>
  <r>
    <x v="53"/>
    <s v="2023-09-10T02:00:02.000Z"/>
    <n v="1.4"/>
    <n v="3"/>
    <x v="1"/>
    <d v="2023-09-10T02:00:02"/>
    <n v="1694311202"/>
    <n v="0.38095238095238099"/>
    <n v="0.70147619047619048"/>
  </r>
  <r>
    <x v="53"/>
    <s v="2023-09-10T02:00:02.000Z"/>
    <n v="1.4"/>
    <n v="2.95"/>
    <x v="1"/>
    <d v="2023-09-10T02:00:02"/>
    <n v="1694311202"/>
    <n v="0.37530266343825669"/>
    <n v="0.6986513317191283"/>
  </r>
  <r>
    <x v="53"/>
    <s v="2023-09-10T02:00:02.000Z"/>
    <n v="1.4"/>
    <n v="2.95"/>
    <x v="1"/>
    <d v="2023-09-10T02:00:02"/>
    <n v="1694311202"/>
    <n v="0.37530266343825669"/>
    <n v="0.6986513317191283"/>
  </r>
  <r>
    <x v="53"/>
    <s v="2023-09-10T02:00:02.000Z"/>
    <n v="1.4"/>
    <n v="2.95"/>
    <x v="1"/>
    <d v="2023-09-10T02:00:02"/>
    <n v="1694311202"/>
    <n v="0.37530266343825669"/>
    <n v="0.6986513317191283"/>
  </r>
  <r>
    <x v="53"/>
    <s v="2023-09-10T02:00:02.000Z"/>
    <n v="1.42"/>
    <n v="2.95"/>
    <x v="1"/>
    <d v="2023-09-10T02:00:02"/>
    <n v="1694311202"/>
    <n v="0.36524230126521851"/>
    <n v="0.69362115063260932"/>
  </r>
  <r>
    <x v="53"/>
    <s v="2023-09-10T02:00:02.000Z"/>
    <n v="1.4"/>
    <n v="3"/>
    <x v="1"/>
    <d v="2023-09-10T02:00:02"/>
    <n v="1694311202"/>
    <n v="0.38095238095238099"/>
    <n v="0.70147619047619048"/>
  </r>
  <r>
    <x v="53"/>
    <s v="2023-09-10T02:00:02.000Z"/>
    <n v="1.4"/>
    <n v="3.05"/>
    <x v="1"/>
    <d v="2023-09-10T02:00:02"/>
    <n v="1694311202"/>
    <n v="0.38641686182669788"/>
    <n v="0.70420843091334895"/>
  </r>
  <r>
    <x v="53"/>
    <s v="2023-09-10T02:00:02.000Z"/>
    <n v="1.41"/>
    <n v="2.86"/>
    <x v="1"/>
    <d v="2023-09-10T02:00:02"/>
    <n v="1694311202"/>
    <n v="0.3595695085056787"/>
    <n v="0.69078475425283936"/>
  </r>
  <r>
    <x v="53"/>
    <s v="2023-09-10T02:00:02.000Z"/>
    <n v="1.4"/>
    <n v="3"/>
    <x v="1"/>
    <d v="2023-09-10T02:00:02"/>
    <n v="1694311202"/>
    <n v="0.38095238095238099"/>
    <n v="0.70147619047619048"/>
  </r>
  <r>
    <x v="53"/>
    <s v="2023-09-10T02:00:02.000Z"/>
    <n v="1.4"/>
    <n v="3"/>
    <x v="1"/>
    <d v="2023-09-10T02:00:02"/>
    <n v="1694311202"/>
    <n v="0.38095238095238099"/>
    <n v="0.70147619047619048"/>
  </r>
  <r>
    <x v="54"/>
    <s v="2023-09-10T03:00:00.000Z"/>
    <n v="1.1499999999999999"/>
    <n v="5.75"/>
    <x v="1"/>
    <d v="2023-09-10T03:00:00"/>
    <n v="1694314800"/>
    <n v="0.69565217391304357"/>
    <n v="0.85882608695652185"/>
  </r>
  <r>
    <x v="54"/>
    <s v="2023-09-10T03:00:00.000Z"/>
    <n v="1.1499999999999999"/>
    <n v="5.75"/>
    <x v="1"/>
    <d v="2023-09-10T03:00:00"/>
    <n v="1694314800"/>
    <n v="0.69565217391304357"/>
    <n v="0.85882608695652185"/>
  </r>
  <r>
    <x v="54"/>
    <s v="2023-09-10T03:00:00.000Z"/>
    <n v="1.1499999999999999"/>
    <n v="5.3"/>
    <x v="1"/>
    <d v="2023-09-10T03:00:00"/>
    <n v="1694314800"/>
    <n v="0.68088597210828561"/>
    <n v="0.85144298605414281"/>
  </r>
  <r>
    <x v="54"/>
    <s v="2023-09-10T03:00:00.000Z"/>
    <n v="1.1499999999999999"/>
    <n v="5.7"/>
    <x v="1"/>
    <d v="2023-09-10T03:00:00"/>
    <n v="1694314800"/>
    <n v="0.69412662090007637"/>
    <n v="0.85806331045003814"/>
  </r>
  <r>
    <x v="54"/>
    <s v="2023-09-10T03:00:00.000Z"/>
    <n v="1.1499999999999999"/>
    <n v="5.8"/>
    <x v="1"/>
    <d v="2023-09-10T03:00:00"/>
    <n v="1694314800"/>
    <n v="0.69715142428785615"/>
    <n v="0.85957571214392803"/>
  </r>
  <r>
    <x v="54"/>
    <s v="2023-09-10T03:00:00.000Z"/>
    <n v="1.1499999999999999"/>
    <n v="5.8"/>
    <x v="1"/>
    <d v="2023-09-10T03:00:00"/>
    <n v="1694314800"/>
    <n v="0.69715142428785615"/>
    <n v="0.85957571214392803"/>
  </r>
  <r>
    <x v="54"/>
    <s v="2023-09-10T03:00:00.000Z"/>
    <n v="1.1499999999999999"/>
    <n v="5.8"/>
    <x v="1"/>
    <d v="2023-09-10T03:00:00"/>
    <n v="1694314800"/>
    <n v="0.69715142428785615"/>
    <n v="0.85957571214392803"/>
  </r>
  <r>
    <x v="54"/>
    <s v="2023-09-10T03:00:00.000Z"/>
    <n v="1.1399999999999999"/>
    <n v="5.6"/>
    <x v="1"/>
    <d v="2023-09-10T03:00:00"/>
    <n v="1694314800"/>
    <n v="0.69862155388471181"/>
    <n v="0.86031077694235591"/>
  </r>
  <r>
    <x v="54"/>
    <s v="2023-09-10T03:00:00.000Z"/>
    <n v="1.1499999999999999"/>
    <n v="5.6"/>
    <x v="1"/>
    <d v="2023-09-10T03:00:00"/>
    <n v="1694314800"/>
    <n v="0.69099378881987583"/>
    <n v="0.85649689440993793"/>
  </r>
  <r>
    <x v="54"/>
    <s v="2023-09-10T03:00:00.000Z"/>
    <n v="1.1499999999999999"/>
    <n v="5.6"/>
    <x v="1"/>
    <d v="2023-09-10T03:00:00"/>
    <n v="1694314800"/>
    <n v="0.69099378881987583"/>
    <n v="0.85649689440993793"/>
  </r>
  <r>
    <x v="54"/>
    <s v="2023-09-10T03:00:00.000Z"/>
    <n v="1.1499999999999999"/>
    <n v="5.5"/>
    <x v="1"/>
    <d v="2023-09-10T03:00:00"/>
    <n v="1694314800"/>
    <n v="0.68774703557312256"/>
    <n v="0.85487351778656129"/>
  </r>
  <r>
    <x v="54"/>
    <s v="2023-09-10T03:00:00.000Z"/>
    <n v="1.1499999999999999"/>
    <n v="5.5"/>
    <x v="1"/>
    <d v="2023-09-10T03:00:00"/>
    <n v="1694314800"/>
    <n v="0.68774703557312256"/>
    <n v="0.85487351778656129"/>
  </r>
  <r>
    <x v="55"/>
    <s v="2023-09-10T03:15:00.000Z"/>
    <n v="4"/>
    <n v="1.26"/>
    <x v="1"/>
    <d v="2023-09-10T03:15:00"/>
    <n v="1694315699.9999998"/>
    <n v="0.54365079365079361"/>
    <n v="0.78282539682539687"/>
  </r>
  <r>
    <x v="55"/>
    <s v="2023-09-10T03:15:00.000Z"/>
    <n v="4.05"/>
    <n v="1.27"/>
    <x v="1"/>
    <d v="2023-09-10T03:15:00"/>
    <n v="1694315699.9999998"/>
    <n v="0.54048799455623597"/>
    <n v="0.781243997278118"/>
  </r>
  <r>
    <x v="55"/>
    <s v="2023-09-10T03:15:00.000Z"/>
    <n v="4.05"/>
    <n v="1.27"/>
    <x v="1"/>
    <d v="2023-09-10T03:15:00"/>
    <n v="1694315699.9999998"/>
    <n v="0.54048799455623597"/>
    <n v="0.781243997278118"/>
  </r>
  <r>
    <x v="55"/>
    <s v="2023-09-10T03:15:00.000Z"/>
    <n v="3.8"/>
    <n v="1.27"/>
    <x v="1"/>
    <d v="2023-09-10T03:15:00"/>
    <n v="1694315699.9999998"/>
    <n v="0.5242436800663075"/>
    <n v="0.77312184003315376"/>
  </r>
  <r>
    <x v="55"/>
    <s v="2023-09-10T03:15:00.000Z"/>
    <n v="4.0999999999999996"/>
    <n v="1.25"/>
    <x v="1"/>
    <d v="2023-09-10T03:15:00"/>
    <n v="1694315699.9999998"/>
    <n v="0.55609756097560981"/>
    <n v="0.78904878048780491"/>
  </r>
  <r>
    <x v="55"/>
    <s v="2023-09-10T03:15:00.000Z"/>
    <n v="3.85"/>
    <n v="1.25"/>
    <x v="1"/>
    <d v="2023-09-10T03:15:00"/>
    <n v="1694315699.9999998"/>
    <n v="0.54025974025974033"/>
    <n v="0.78112987012987012"/>
  </r>
  <r>
    <x v="55"/>
    <s v="2023-09-10T03:15:00.000Z"/>
    <n v="3.85"/>
    <n v="1.26"/>
    <x v="1"/>
    <d v="2023-09-10T03:15:00"/>
    <n v="1694315699.9999998"/>
    <n v="0.53391053391053389"/>
    <n v="0.77795526695526696"/>
  </r>
  <r>
    <x v="55"/>
    <s v="2023-09-10T03:15:00.000Z"/>
    <n v="3.85"/>
    <n v="1.26"/>
    <x v="1"/>
    <d v="2023-09-10T03:15:00"/>
    <n v="1694315699.9999998"/>
    <n v="0.53391053391053389"/>
    <n v="0.77795526695526696"/>
  </r>
  <r>
    <x v="55"/>
    <s v="2023-09-10T03:15:00.000Z"/>
    <n v="3.85"/>
    <n v="1.26"/>
    <x v="1"/>
    <d v="2023-09-10T03:15:00"/>
    <n v="1694315699.9999998"/>
    <n v="0.53391053391053389"/>
    <n v="0.77795526695526696"/>
  </r>
  <r>
    <x v="55"/>
    <s v="2023-09-10T03:15:00.000Z"/>
    <n v="4"/>
    <n v="1.26"/>
    <x v="1"/>
    <d v="2023-09-10T03:15:00"/>
    <n v="1694315699.9999998"/>
    <n v="0.54365079365079361"/>
    <n v="0.78282539682539687"/>
  </r>
  <r>
    <x v="55"/>
    <s v="2023-09-10T03:15:00.000Z"/>
    <n v="4"/>
    <n v="1.25"/>
    <x v="1"/>
    <d v="2023-09-10T03:15:00"/>
    <n v="1694315699.9999998"/>
    <n v="0.55000000000000004"/>
    <n v="0.78600000000000003"/>
  </r>
  <r>
    <x v="55"/>
    <s v="2023-09-10T03:15:00.000Z"/>
    <n v="3.85"/>
    <n v="1.25"/>
    <x v="1"/>
    <d v="2023-09-10T03:15:00"/>
    <n v="1694315699.9999998"/>
    <n v="0.54025974025974033"/>
    <n v="0.78112987012987012"/>
  </r>
  <r>
    <x v="56"/>
    <s v="2023-09-10T17:00:00.000Z"/>
    <n v="2.2000000000000002"/>
    <n v="1.7"/>
    <x v="2"/>
    <d v="2023-09-10T17:00:00"/>
    <n v="1694365200.0000002"/>
    <n v="0.13368983957219255"/>
    <n v="0.57784491978609631"/>
  </r>
  <r>
    <x v="56"/>
    <s v="2023-09-10T17:00:00.000Z"/>
    <n v="2.1"/>
    <n v="1.77"/>
    <x v="2"/>
    <d v="2023-09-10T17:00:00"/>
    <n v="1694365200.0000002"/>
    <n v="8.8781275221953226E-2"/>
    <n v="0.55539063761097662"/>
  </r>
  <r>
    <x v="56"/>
    <s v="2023-09-10T17:00:00.000Z"/>
    <n v="2.16"/>
    <n v="1.7"/>
    <x v="2"/>
    <d v="2023-09-10T17:00:00"/>
    <n v="1694365200.0000002"/>
    <n v="0.12527233115468417"/>
    <n v="0.57363616557734209"/>
  </r>
  <r>
    <x v="56"/>
    <s v="2023-09-10T17:00:00.000Z"/>
    <n v="2.15"/>
    <n v="1.71"/>
    <x v="2"/>
    <d v="2023-09-10T17:00:00"/>
    <n v="1694365200.0000002"/>
    <n v="0.11967904256765943"/>
    <n v="0.57083952128382975"/>
  </r>
  <r>
    <x v="56"/>
    <s v="2023-09-10T17:00:00.000Z"/>
    <n v="2.1800000000000002"/>
    <n v="1.7"/>
    <x v="2"/>
    <d v="2023-09-10T17:00:00"/>
    <n v="1694365200.0000002"/>
    <n v="0.12951969778737188"/>
    <n v="0.57575984889368592"/>
  </r>
  <r>
    <x v="56"/>
    <s v="2023-09-10T17:00:00.000Z"/>
    <n v="2.15"/>
    <n v="1.74"/>
    <x v="2"/>
    <d v="2023-09-10T17:00:00"/>
    <n v="1694365200.0000002"/>
    <n v="0.10959636460839345"/>
    <n v="0.56579818230419676"/>
  </r>
  <r>
    <x v="56"/>
    <s v="2023-09-10T17:00:00.000Z"/>
    <n v="2.14"/>
    <n v="1.68"/>
    <x v="2"/>
    <d v="2023-09-10T17:00:00"/>
    <n v="1694365200.0000002"/>
    <n v="0.12794837561192701"/>
    <n v="0.57497418780596354"/>
  </r>
  <r>
    <x v="56"/>
    <s v="2023-09-10T17:00:00.000Z"/>
    <n v="2.15"/>
    <n v="1.74"/>
    <x v="2"/>
    <d v="2023-09-10T17:00:00"/>
    <n v="1694365200.0000002"/>
    <n v="0.10959636460839345"/>
    <n v="0.56579818230419676"/>
  </r>
  <r>
    <x v="56"/>
    <s v="2023-09-10T17:00:00.000Z"/>
    <n v="2.15"/>
    <n v="1.74"/>
    <x v="2"/>
    <d v="2023-09-10T17:00:00"/>
    <n v="1694365200.0000002"/>
    <n v="0.10959636460839345"/>
    <n v="0.56579818230419676"/>
  </r>
  <r>
    <x v="56"/>
    <s v="2023-09-10T17:00:00.000Z"/>
    <n v="2.2000000000000002"/>
    <n v="1.69"/>
    <x v="2"/>
    <d v="2023-09-10T17:00:00"/>
    <n v="1694365200.0000002"/>
    <n v="0.13717052178590644"/>
    <n v="0.57958526089295326"/>
  </r>
  <r>
    <x v="56"/>
    <s v="2023-09-10T17:00:00.000Z"/>
    <n v="2.2000000000000002"/>
    <n v="1.7"/>
    <x v="2"/>
    <d v="2023-09-10T17:00:00"/>
    <n v="1694365200.0000002"/>
    <n v="0.13368983957219255"/>
    <n v="0.57784491978609631"/>
  </r>
  <r>
    <x v="56"/>
    <s v="2023-09-10T17:00:00.000Z"/>
    <n v="2.2000000000000002"/>
    <n v="1.71"/>
    <x v="2"/>
    <d v="2023-09-10T17:00:00"/>
    <n v="1694365200.0000002"/>
    <n v="0.13024986709197234"/>
    <n v="0.57612493354598615"/>
  </r>
  <r>
    <x v="56"/>
    <s v="2023-09-10T17:00:00.000Z"/>
    <n v="2.2000000000000002"/>
    <n v="1.71"/>
    <x v="2"/>
    <d v="2023-09-10T17:00:00"/>
    <n v="1694365200.0000002"/>
    <n v="0.13024986709197234"/>
    <n v="0.57612493354598615"/>
  </r>
  <r>
    <x v="56"/>
    <s v="2023-09-10T17:00:00.000Z"/>
    <n v="2.1800000000000002"/>
    <n v="1.71"/>
    <x v="2"/>
    <d v="2023-09-10T17:00:00"/>
    <n v="1694365200.0000002"/>
    <n v="0.12607972530715167"/>
    <n v="0.57403986265357587"/>
  </r>
  <r>
    <x v="56"/>
    <s v="2023-09-10T17:00:00.000Z"/>
    <n v="2.14"/>
    <n v="1.68"/>
    <x v="2"/>
    <d v="2023-09-10T17:00:00"/>
    <n v="1694365200.0000002"/>
    <n v="0.12794837561192701"/>
    <n v="0.57497418780596354"/>
  </r>
  <r>
    <x v="57"/>
    <s v="2023-09-10T17:00:00.000Z"/>
    <n v="1.57"/>
    <n v="2.48"/>
    <x v="2"/>
    <d v="2023-09-10T17:00:00"/>
    <n v="1694365200.0000002"/>
    <n v="0.2337168687076227"/>
    <n v="0.62785843435381139"/>
  </r>
  <r>
    <x v="57"/>
    <s v="2023-09-10T17:00:00.000Z"/>
    <n v="1.56"/>
    <n v="2.5"/>
    <x v="2"/>
    <d v="2023-09-10T17:00:00"/>
    <n v="1694365200.0000002"/>
    <n v="0.24102564102564095"/>
    <n v="0.63151282051282043"/>
  </r>
  <r>
    <x v="57"/>
    <s v="2023-09-10T17:00:00.000Z"/>
    <n v="1.56"/>
    <n v="2.44"/>
    <x v="2"/>
    <d v="2023-09-10T17:00:00"/>
    <n v="1694365200.0000002"/>
    <n v="0.23118957545187047"/>
    <n v="0.62659478772593524"/>
  </r>
  <r>
    <x v="57"/>
    <s v="2023-09-10T17:00:00.000Z"/>
    <n v="1.56"/>
    <n v="2.5"/>
    <x v="2"/>
    <d v="2023-09-10T17:00:00"/>
    <n v="1694365200.0000002"/>
    <n v="0.24102564102564095"/>
    <n v="0.63151282051282043"/>
  </r>
  <r>
    <x v="57"/>
    <s v="2023-09-10T17:00:00.000Z"/>
    <n v="1.55"/>
    <n v="2.5"/>
    <x v="2"/>
    <d v="2023-09-10T17:00:00"/>
    <n v="1694365200.0000002"/>
    <n v="0.24516129032258061"/>
    <n v="0.63358064516129031"/>
  </r>
  <r>
    <x v="57"/>
    <s v="2023-09-10T17:00:00.000Z"/>
    <n v="1.57"/>
    <n v="2.5499999999999998"/>
    <x v="2"/>
    <d v="2023-09-10T17:00:00"/>
    <n v="1694365200.0000002"/>
    <n v="0.24478581241413755"/>
    <n v="0.63339290620706878"/>
  </r>
  <r>
    <x v="57"/>
    <s v="2023-09-10T17:00:00.000Z"/>
    <n v="1.56"/>
    <n v="2.5"/>
    <x v="2"/>
    <d v="2023-09-10T17:00:00"/>
    <n v="1694365200.0000002"/>
    <n v="0.24102564102564095"/>
    <n v="0.63151282051282043"/>
  </r>
  <r>
    <x v="57"/>
    <s v="2023-09-10T17:00:00.000Z"/>
    <n v="1.53"/>
    <n v="2.4500000000000002"/>
    <x v="2"/>
    <d v="2023-09-10T17:00:00"/>
    <n v="1694365200.0000002"/>
    <n v="0.24543150593570767"/>
    <n v="0.63371575296785387"/>
  </r>
  <r>
    <x v="57"/>
    <s v="2023-09-10T17:00:00.000Z"/>
    <n v="1.57"/>
    <n v="2.5499999999999998"/>
    <x v="2"/>
    <d v="2023-09-10T17:00:00"/>
    <n v="1694365200.0000002"/>
    <n v="0.24478581241413755"/>
    <n v="0.63339290620706878"/>
  </r>
  <r>
    <x v="57"/>
    <s v="2023-09-10T17:00:00.000Z"/>
    <n v="1.51"/>
    <n v="2.65"/>
    <x v="2"/>
    <d v="2023-09-10T17:00:00"/>
    <n v="1694365200.0000002"/>
    <n v="0.28489316506310136"/>
    <n v="0.65344658253155075"/>
  </r>
  <r>
    <x v="57"/>
    <s v="2023-09-10T17:00:00.000Z"/>
    <n v="1.54"/>
    <n v="2.5"/>
    <x v="2"/>
    <d v="2023-09-10T17:00:00"/>
    <n v="1694365200.0000002"/>
    <n v="0.24935064935064932"/>
    <n v="0.63567532467532462"/>
  </r>
  <r>
    <x v="57"/>
    <s v="2023-09-10T17:00:00.000Z"/>
    <n v="1.54"/>
    <n v="2.54"/>
    <x v="2"/>
    <d v="2023-09-10T17:00:00"/>
    <n v="1694365200.0000002"/>
    <n v="0.25564986194907457"/>
    <n v="0.6388249309745373"/>
  </r>
  <r>
    <x v="57"/>
    <s v="2023-09-10T17:00:00.000Z"/>
    <n v="1.54"/>
    <n v="2.5499999999999998"/>
    <x v="2"/>
    <d v="2023-09-10T17:00:00"/>
    <n v="1694365200.0000002"/>
    <n v="0.25719378660555126"/>
    <n v="0.63959689330277558"/>
  </r>
  <r>
    <x v="57"/>
    <s v="2023-09-10T17:00:00.000Z"/>
    <n v="1.56"/>
    <n v="2.52"/>
    <x v="2"/>
    <d v="2023-09-10T17:00:00"/>
    <n v="1694365200.0000002"/>
    <n v="0.24420024420024417"/>
    <n v="0.63310012210012212"/>
  </r>
  <r>
    <x v="57"/>
    <s v="2023-09-10T17:00:00.000Z"/>
    <n v="1.53"/>
    <n v="2.4500000000000002"/>
    <x v="2"/>
    <d v="2023-09-10T17:00:00"/>
    <n v="1694365200.0000002"/>
    <n v="0.24543150593570767"/>
    <n v="0.63371575296785387"/>
  </r>
  <r>
    <x v="58"/>
    <s v="2023-09-10T17:00:00.000Z"/>
    <n v="1.18"/>
    <n v="5.2"/>
    <x v="2"/>
    <d v="2023-09-10T17:00:00"/>
    <n v="1694365200.0000002"/>
    <n v="0.65514993481095185"/>
    <n v="0.83857496740547588"/>
  </r>
  <r>
    <x v="58"/>
    <s v="2023-09-10T17:00:00.000Z"/>
    <n v="1.21"/>
    <n v="4.5999999999999996"/>
    <x v="2"/>
    <d v="2023-09-10T17:00:00"/>
    <n v="1694365200.0000002"/>
    <n v="0.60905497664390951"/>
    <n v="0.81552748832195476"/>
  </r>
  <r>
    <x v="58"/>
    <s v="2023-09-10T17:00:00.000Z"/>
    <n v="1.19"/>
    <n v="4.8"/>
    <x v="2"/>
    <d v="2023-09-10T17:00:00"/>
    <n v="1694365200.0000002"/>
    <n v="0.63200280112044815"/>
    <n v="0.82700140056022409"/>
  </r>
  <r>
    <x v="58"/>
    <s v="2023-09-10T17:00:00.000Z"/>
    <n v="1.22"/>
    <n v="4.5"/>
    <x v="2"/>
    <d v="2023-09-10T17:00:00"/>
    <n v="1694365200.0000002"/>
    <n v="0.5974499089253188"/>
    <n v="0.80972495446265946"/>
  </r>
  <r>
    <x v="58"/>
    <s v="2023-09-10T17:00:00.000Z"/>
    <n v="1.2"/>
    <n v="4.7"/>
    <x v="2"/>
    <d v="2023-09-10T17:00:00"/>
    <n v="1694365200.0000002"/>
    <n v="0.62056737588652489"/>
    <n v="0.82128368794326245"/>
  </r>
  <r>
    <x v="58"/>
    <s v="2023-09-10T17:00:00.000Z"/>
    <n v="1.2"/>
    <n v="4.95"/>
    <x v="2"/>
    <d v="2023-09-10T17:00:00"/>
    <n v="1694365200.0000002"/>
    <n v="0.63131313131313138"/>
    <n v="0.82665656565656565"/>
  </r>
  <r>
    <x v="58"/>
    <s v="2023-09-10T17:00:00.000Z"/>
    <n v="1.2"/>
    <n v="4.75"/>
    <x v="2"/>
    <d v="2023-09-10T17:00:00"/>
    <n v="1694365200.0000002"/>
    <n v="0.6228070175438597"/>
    <n v="0.82240350877192991"/>
  </r>
  <r>
    <x v="58"/>
    <s v="2023-09-10T17:00:00.000Z"/>
    <n v="1.19"/>
    <n v="4.5"/>
    <x v="2"/>
    <d v="2023-09-10T17:00:00"/>
    <n v="1694365200.0000002"/>
    <n v="0.61811391223155931"/>
    <n v="0.82005695611577967"/>
  </r>
  <r>
    <x v="58"/>
    <s v="2023-09-10T17:00:00.000Z"/>
    <n v="1.2"/>
    <n v="4.95"/>
    <x v="2"/>
    <d v="2023-09-10T17:00:00"/>
    <n v="1694365200.0000002"/>
    <n v="0.63131313131313138"/>
    <n v="0.82665656565656565"/>
  </r>
  <r>
    <x v="58"/>
    <s v="2023-09-10T17:00:00.000Z"/>
    <n v="1.21"/>
    <n v="4.5"/>
    <x v="2"/>
    <d v="2023-09-10T17:00:00"/>
    <n v="1694365200.0000002"/>
    <n v="0.60422405876951335"/>
    <n v="0.81311202938475668"/>
  </r>
  <r>
    <x v="58"/>
    <s v="2023-09-10T17:00:00.000Z"/>
    <n v="1.2"/>
    <n v="4.75"/>
    <x v="2"/>
    <d v="2023-09-10T17:00:00"/>
    <n v="1694365200.0000002"/>
    <n v="0.6228070175438597"/>
    <n v="0.82240350877192991"/>
  </r>
  <r>
    <x v="58"/>
    <s v="2023-09-10T17:00:00.000Z"/>
    <n v="1.21"/>
    <n v="4.5999999999999996"/>
    <x v="2"/>
    <d v="2023-09-10T17:00:00"/>
    <n v="1694365200.0000002"/>
    <n v="0.60905497664390951"/>
    <n v="0.81552748832195476"/>
  </r>
  <r>
    <x v="58"/>
    <s v="2023-09-10T17:00:00.000Z"/>
    <n v="1.2"/>
    <n v="4.8"/>
    <x v="2"/>
    <d v="2023-09-10T17:00:00"/>
    <n v="1694365200.0000002"/>
    <n v="0.625"/>
    <n v="0.82350000000000001"/>
  </r>
  <r>
    <x v="58"/>
    <s v="2023-09-10T17:00:00.000Z"/>
    <n v="1.21"/>
    <n v="4.6500000000000004"/>
    <x v="2"/>
    <d v="2023-09-10T17:00:00"/>
    <n v="1694365200.0000002"/>
    <n v="0.61139251755087543"/>
    <n v="0.81669625877543772"/>
  </r>
  <r>
    <x v="58"/>
    <s v="2023-09-10T17:00:00.000Z"/>
    <n v="1.19"/>
    <n v="4.5"/>
    <x v="2"/>
    <d v="2023-09-10T17:00:00"/>
    <n v="1694365200.0000002"/>
    <n v="0.61811391223155931"/>
    <n v="0.82005695611577967"/>
  </r>
  <r>
    <x v="59"/>
    <s v="2023-09-10T17:00:00.000Z"/>
    <n v="1.75"/>
    <n v="2.14"/>
    <x v="2"/>
    <d v="2023-09-10T17:00:00"/>
    <n v="1694365200.0000002"/>
    <n v="0.10413885180240318"/>
    <n v="0.56306942590120157"/>
  </r>
  <r>
    <x v="59"/>
    <s v="2023-09-10T17:00:00.000Z"/>
    <n v="1.71"/>
    <n v="2.1800000000000002"/>
    <x v="2"/>
    <d v="2023-09-10T17:00:00"/>
    <n v="1694365200.0000002"/>
    <n v="0.12607972530715167"/>
    <n v="0.57403986265357587"/>
  </r>
  <r>
    <x v="59"/>
    <s v="2023-09-10T17:00:00.000Z"/>
    <n v="1.73"/>
    <n v="2.13"/>
    <x v="2"/>
    <d v="2023-09-10T17:00:00"/>
    <n v="1694365200.0000002"/>
    <n v="0.10855111400580753"/>
    <n v="0.56527555700290377"/>
  </r>
  <r>
    <x v="59"/>
    <s v="2023-09-10T17:00:00.000Z"/>
    <n v="1.69"/>
    <n v="2.2000000000000002"/>
    <x v="2"/>
    <d v="2023-09-10T17:00:00"/>
    <n v="1694365200.0000002"/>
    <n v="0.13717052178590644"/>
    <n v="0.57958526089295326"/>
  </r>
  <r>
    <x v="59"/>
    <s v="2023-09-10T17:00:00.000Z"/>
    <n v="1.74"/>
    <n v="2.12"/>
    <x v="2"/>
    <d v="2023-09-10T17:00:00"/>
    <n v="1694365200.0000002"/>
    <n v="0.10301453047061376"/>
    <n v="0.56250726523530692"/>
  </r>
  <r>
    <x v="59"/>
    <s v="2023-09-10T17:00:00.000Z"/>
    <n v="1.73"/>
    <n v="2.17"/>
    <x v="2"/>
    <d v="2023-09-10T17:00:00"/>
    <n v="1694365200.0000002"/>
    <n v="0.11720518899336729"/>
    <n v="0.5696025944966836"/>
  </r>
  <r>
    <x v="59"/>
    <s v="2023-09-10T17:00:00.000Z"/>
    <n v="1.71"/>
    <n v="2.2000000000000002"/>
    <x v="2"/>
    <d v="2023-09-10T17:00:00"/>
    <n v="1694365200.0000002"/>
    <n v="0.13024986709197234"/>
    <n v="0.57612493354598615"/>
  </r>
  <r>
    <x v="59"/>
    <s v="2023-09-10T17:00:00.000Z"/>
    <n v="1.74"/>
    <n v="2.12"/>
    <x v="2"/>
    <d v="2023-09-10T17:00:00"/>
    <n v="1694365200.0000002"/>
    <n v="0.10301453047061376"/>
    <n v="0.56250726523530692"/>
  </r>
  <r>
    <x v="59"/>
    <s v="2023-09-10T17:00:00.000Z"/>
    <n v="1.73"/>
    <n v="2.17"/>
    <x v="2"/>
    <d v="2023-09-10T17:00:00"/>
    <n v="1694365200.0000002"/>
    <n v="0.11720518899336729"/>
    <n v="0.5696025944966836"/>
  </r>
  <r>
    <x v="59"/>
    <s v="2023-09-10T17:00:00.000Z"/>
    <n v="1.67"/>
    <n v="2.2999999999999998"/>
    <x v="2"/>
    <d v="2023-09-10T17:00:00"/>
    <n v="1694365200.0000002"/>
    <n v="0.16401978651392868"/>
    <n v="0.59300989325696429"/>
  </r>
  <r>
    <x v="59"/>
    <s v="2023-09-10T17:00:00.000Z"/>
    <n v="1.74"/>
    <n v="2.15"/>
    <x v="2"/>
    <d v="2023-09-10T17:00:00"/>
    <n v="1694365200.0000002"/>
    <n v="0.10959636460839345"/>
    <n v="0.56579818230419676"/>
  </r>
  <r>
    <x v="59"/>
    <s v="2023-09-10T17:00:00.000Z"/>
    <n v="1.74"/>
    <n v="2.14"/>
    <x v="2"/>
    <d v="2023-09-10T17:00:00"/>
    <n v="1694365200.0000002"/>
    <n v="0.10742292405199266"/>
    <n v="0.56471146202599631"/>
  </r>
  <r>
    <x v="59"/>
    <s v="2023-09-10T17:00:00.000Z"/>
    <n v="1.71"/>
    <n v="2.2000000000000002"/>
    <x v="2"/>
    <d v="2023-09-10T17:00:00"/>
    <n v="1694365200.0000002"/>
    <n v="0.13024986709197234"/>
    <n v="0.57612493354598615"/>
  </r>
  <r>
    <x v="59"/>
    <s v="2023-09-10T17:00:00.000Z"/>
    <n v="1.69"/>
    <n v="2.23"/>
    <x v="2"/>
    <d v="2023-09-10T17:00:00"/>
    <n v="1694365200.0000002"/>
    <n v="0.14328548305781835"/>
    <n v="0.58264274152890916"/>
  </r>
  <r>
    <x v="59"/>
    <s v="2023-09-10T17:00:00.000Z"/>
    <n v="1.74"/>
    <n v="2.12"/>
    <x v="2"/>
    <d v="2023-09-10T17:00:00"/>
    <n v="1694365200.0000002"/>
    <n v="0.10301453047061376"/>
    <n v="0.56250726523530692"/>
  </r>
  <r>
    <x v="60"/>
    <s v="2023-09-10T17:00:00.000Z"/>
    <n v="1.37"/>
    <n v="3.2"/>
    <x v="2"/>
    <d v="2023-09-10T17:00:00"/>
    <n v="1694365200.0000002"/>
    <n v="0.41742700729927007"/>
    <n v="0.71971350364963504"/>
  </r>
  <r>
    <x v="60"/>
    <s v="2023-09-10T17:00:00.000Z"/>
    <n v="1.38"/>
    <n v="3.1"/>
    <x v="2"/>
    <d v="2023-09-10T17:00:00"/>
    <n v="1694365200.0000002"/>
    <n v="0.40205703599813009"/>
    <n v="0.71202851799906508"/>
  </r>
  <r>
    <x v="60"/>
    <s v="2023-09-10T17:00:00.000Z"/>
    <n v="1.39"/>
    <n v="3.06"/>
    <x v="2"/>
    <d v="2023-09-10T17:00:00"/>
    <n v="1694365200.0000002"/>
    <n v="0.39262707481073972"/>
    <n v="0.70731353740536984"/>
  </r>
  <r>
    <x v="60"/>
    <s v="2023-09-10T17:00:00.000Z"/>
    <n v="1.38"/>
    <n v="3.1"/>
    <x v="2"/>
    <d v="2023-09-10T17:00:00"/>
    <n v="1694365200.0000002"/>
    <n v="0.40205703599813009"/>
    <n v="0.71202851799906508"/>
  </r>
  <r>
    <x v="60"/>
    <s v="2023-09-10T17:00:00.000Z"/>
    <n v="1.38"/>
    <n v="3.05"/>
    <x v="2"/>
    <d v="2023-09-10T17:00:00"/>
    <n v="1694365200.0000002"/>
    <n v="0.39676882870040397"/>
    <n v="0.70938441435020194"/>
  </r>
  <r>
    <x v="60"/>
    <s v="2023-09-10T17:00:00.000Z"/>
    <n v="1.39"/>
    <n v="3.15"/>
    <x v="2"/>
    <d v="2023-09-10T17:00:00"/>
    <n v="1694365200.0000002"/>
    <n v="0.40196414297133731"/>
    <n v="0.71198207148566861"/>
  </r>
  <r>
    <x v="60"/>
    <s v="2023-09-10T17:00:00.000Z"/>
    <n v="1.38"/>
    <n v="3.1"/>
    <x v="2"/>
    <d v="2023-09-10T17:00:00"/>
    <n v="1694365200.0000002"/>
    <n v="0.40205703599813009"/>
    <n v="0.71202851799906508"/>
  </r>
  <r>
    <x v="60"/>
    <s v="2023-09-10T17:00:00.000Z"/>
    <n v="1.36"/>
    <n v="3"/>
    <x v="2"/>
    <d v="2023-09-10T17:00:00"/>
    <n v="1694365200.0000002"/>
    <n v="0.40196078431372545"/>
    <n v="0.71198039215686271"/>
  </r>
  <r>
    <x v="60"/>
    <s v="2023-09-10T17:00:00.000Z"/>
    <n v="1.39"/>
    <n v="3.15"/>
    <x v="2"/>
    <d v="2023-09-10T17:00:00"/>
    <n v="1694365200.0000002"/>
    <n v="0.40196414297133731"/>
    <n v="0.71198207148566861"/>
  </r>
  <r>
    <x v="60"/>
    <s v="2023-09-10T17:00:00.000Z"/>
    <n v="1.37"/>
    <n v="3.2"/>
    <x v="2"/>
    <d v="2023-09-10T17:00:00"/>
    <n v="1694365200.0000002"/>
    <n v="0.41742700729927007"/>
    <n v="0.71971350364963504"/>
  </r>
  <r>
    <x v="60"/>
    <s v="2023-09-10T17:00:00.000Z"/>
    <n v="1.4"/>
    <n v="3"/>
    <x v="2"/>
    <d v="2023-09-10T17:00:00"/>
    <n v="1694365200.0000002"/>
    <n v="0.38095238095238099"/>
    <n v="0.70147619047619048"/>
  </r>
  <r>
    <x v="60"/>
    <s v="2023-09-10T17:00:00.000Z"/>
    <n v="1.4"/>
    <n v="3.05"/>
    <x v="2"/>
    <d v="2023-09-10T17:00:00"/>
    <n v="1694365200.0000002"/>
    <n v="0.38641686182669788"/>
    <n v="0.70420843091334895"/>
  </r>
  <r>
    <x v="60"/>
    <s v="2023-09-10T17:00:00.000Z"/>
    <n v="1.4"/>
    <n v="3.1"/>
    <x v="2"/>
    <d v="2023-09-10T17:00:00"/>
    <n v="1694365200.0000002"/>
    <n v="0.39170506912442399"/>
    <n v="0.70685253456221198"/>
  </r>
  <r>
    <x v="60"/>
    <s v="2023-09-10T17:00:00.000Z"/>
    <n v="1.4"/>
    <n v="3.07"/>
    <x v="2"/>
    <d v="2023-09-10T17:00:00"/>
    <n v="1694365200.0000002"/>
    <n v="0.38855281526291297"/>
    <n v="0.70527640763145649"/>
  </r>
  <r>
    <x v="60"/>
    <s v="2023-09-10T17:00:00.000Z"/>
    <n v="1.36"/>
    <n v="3"/>
    <x v="2"/>
    <d v="2023-09-10T17:00:00"/>
    <n v="1694365200.0000002"/>
    <n v="0.40196078431372545"/>
    <n v="0.71198039215686271"/>
  </r>
  <r>
    <x v="61"/>
    <s v="2023-09-10T17:00:00.000Z"/>
    <n v="1.57"/>
    <n v="2.46"/>
    <x v="2"/>
    <d v="2023-09-10T17:00:00"/>
    <n v="1694365200.0000002"/>
    <n v="0.23043861011858524"/>
    <n v="0.62621930505929257"/>
  </r>
  <r>
    <x v="61"/>
    <s v="2023-09-10T17:00:00.000Z"/>
    <n v="1.61"/>
    <n v="2.4"/>
    <x v="2"/>
    <d v="2023-09-10T17:00:00"/>
    <n v="1694365200.0000002"/>
    <n v="0.20445134575569351"/>
    <n v="0.61322567287784679"/>
  </r>
  <r>
    <x v="61"/>
    <s v="2023-09-10T17:00:00.000Z"/>
    <n v="1.58"/>
    <n v="2.41"/>
    <x v="2"/>
    <d v="2023-09-10T17:00:00"/>
    <n v="1694365200.0000002"/>
    <n v="0.21797363306896367"/>
    <n v="0.61998681653448184"/>
  </r>
  <r>
    <x v="61"/>
    <s v="2023-09-10T17:00:00.000Z"/>
    <n v="1.57"/>
    <n v="2.4500000000000002"/>
    <x v="2"/>
    <d v="2023-09-10T17:00:00"/>
    <n v="1694365200.0000002"/>
    <n v="0.22877940985311324"/>
    <n v="0.62538970492655666"/>
  </r>
  <r>
    <x v="61"/>
    <s v="2023-09-10T17:00:00.000Z"/>
    <n v="1.57"/>
    <n v="2.4"/>
    <x v="2"/>
    <d v="2023-09-10T17:00:00"/>
    <n v="1694365200.0000002"/>
    <n v="0.22027600849256895"/>
    <n v="0.62113800424628451"/>
  </r>
  <r>
    <x v="61"/>
    <s v="2023-09-10T17:00:00.000Z"/>
    <n v="1.57"/>
    <n v="2.5499999999999998"/>
    <x v="2"/>
    <d v="2023-09-10T17:00:00"/>
    <n v="1694365200.0000002"/>
    <n v="0.24478581241413755"/>
    <n v="0.63339290620706878"/>
  </r>
  <r>
    <x v="61"/>
    <s v="2023-09-10T17:00:00.000Z"/>
    <n v="1.56"/>
    <n v="2.5"/>
    <x v="2"/>
    <d v="2023-09-10T17:00:00"/>
    <n v="1694365200.0000002"/>
    <n v="0.24102564102564095"/>
    <n v="0.63151282051282043"/>
  </r>
  <r>
    <x v="61"/>
    <s v="2023-09-10T17:00:00.000Z"/>
    <n v="1.56"/>
    <n v="2.35"/>
    <x v="2"/>
    <d v="2023-09-10T17:00:00"/>
    <n v="1694365200.0000002"/>
    <n v="0.21549372613202394"/>
    <n v="0.61874686306601201"/>
  </r>
  <r>
    <x v="61"/>
    <s v="2023-09-10T17:00:00.000Z"/>
    <n v="1.57"/>
    <n v="2.5499999999999998"/>
    <x v="2"/>
    <d v="2023-09-10T17:00:00"/>
    <n v="1694365200.0000002"/>
    <n v="0.24478581241413755"/>
    <n v="0.63339290620706878"/>
  </r>
  <r>
    <x v="61"/>
    <s v="2023-09-10T17:00:00.000Z"/>
    <n v="1.59"/>
    <n v="2.4500000000000002"/>
    <x v="2"/>
    <d v="2023-09-10T17:00:00"/>
    <n v="1694365200.0000002"/>
    <n v="0.22076755230394046"/>
    <n v="0.62138377615197027"/>
  </r>
  <r>
    <x v="61"/>
    <s v="2023-09-10T17:00:00.000Z"/>
    <n v="1.57"/>
    <n v="2.4500000000000002"/>
    <x v="2"/>
    <d v="2023-09-10T17:00:00"/>
    <n v="1694365200.0000002"/>
    <n v="0.22877940985311324"/>
    <n v="0.62538970492655666"/>
  </r>
  <r>
    <x v="61"/>
    <s v="2023-09-10T17:00:00.000Z"/>
    <n v="1.6"/>
    <n v="2.4"/>
    <x v="2"/>
    <d v="2023-09-10T17:00:00"/>
    <n v="1694365200.0000002"/>
    <n v="0.20833333333333331"/>
    <n v="0.61516666666666664"/>
  </r>
  <r>
    <x v="61"/>
    <s v="2023-09-10T17:00:00.000Z"/>
    <n v="1.61"/>
    <n v="2.4"/>
    <x v="2"/>
    <d v="2023-09-10T17:00:00"/>
    <n v="1694365200.0000002"/>
    <n v="0.20445134575569351"/>
    <n v="0.61322567287784679"/>
  </r>
  <r>
    <x v="61"/>
    <s v="2023-09-10T17:00:00.000Z"/>
    <n v="1.57"/>
    <n v="2.48"/>
    <x v="2"/>
    <d v="2023-09-10T17:00:00"/>
    <n v="1694365200.0000002"/>
    <n v="0.2337168687076227"/>
    <n v="0.62785843435381139"/>
  </r>
  <r>
    <x v="61"/>
    <s v="2023-09-10T17:00:00.000Z"/>
    <n v="1.56"/>
    <n v="2.35"/>
    <x v="2"/>
    <d v="2023-09-10T17:00:00"/>
    <n v="1694365200.0000002"/>
    <n v="0.21549372613202394"/>
    <n v="0.61874686306601201"/>
  </r>
  <r>
    <x v="62"/>
    <s v="2023-09-10T17:00:00.000Z"/>
    <n v="3.85"/>
    <n v="1.28"/>
    <x v="2"/>
    <d v="2023-09-10T17:00:00"/>
    <n v="1694365200.0000002"/>
    <n v="0.52150974025974028"/>
    <n v="0.77175487012987021"/>
  </r>
  <r>
    <x v="62"/>
    <s v="2023-09-10T17:00:00.000Z"/>
    <n v="3.5"/>
    <n v="1.31"/>
    <x v="2"/>
    <d v="2023-09-10T17:00:00"/>
    <n v="1694365200.0000002"/>
    <n v="0.47764449291166844"/>
    <n v="0.74982224645583417"/>
  </r>
  <r>
    <x v="62"/>
    <s v="2023-09-10T17:00:00.000Z"/>
    <n v="3.5"/>
    <n v="1.31"/>
    <x v="2"/>
    <d v="2023-09-10T17:00:00"/>
    <n v="1694365200.0000002"/>
    <n v="0.47764449291166844"/>
    <n v="0.74982224645583417"/>
  </r>
  <r>
    <x v="62"/>
    <s v="2023-09-10T17:00:00.000Z"/>
    <n v="3.4"/>
    <n v="1.33"/>
    <x v="2"/>
    <d v="2023-09-10T17:00:00"/>
    <n v="1694365200.0000002"/>
    <n v="0.45776205218929672"/>
    <n v="0.73988102609464834"/>
  </r>
  <r>
    <x v="62"/>
    <s v="2023-09-10T17:00:00.000Z"/>
    <n v="3.5"/>
    <n v="1.32"/>
    <x v="2"/>
    <d v="2023-09-10T17:00:00"/>
    <n v="1694365200.0000002"/>
    <n v="0.47186147186147187"/>
    <n v="0.746930735930736"/>
  </r>
  <r>
    <x v="62"/>
    <s v="2023-09-10T17:00:00.000Z"/>
    <n v="3.6"/>
    <n v="1.32"/>
    <x v="2"/>
    <d v="2023-09-10T17:00:00"/>
    <n v="1694365200.0000002"/>
    <n v="0.47979797979797978"/>
    <n v="0.75089898989898995"/>
  </r>
  <r>
    <x v="62"/>
    <s v="2023-09-10T17:00:00.000Z"/>
    <n v="3.5"/>
    <n v="1.32"/>
    <x v="2"/>
    <d v="2023-09-10T17:00:00"/>
    <n v="1694365200.0000002"/>
    <n v="0.47186147186147187"/>
    <n v="0.746930735930736"/>
  </r>
  <r>
    <x v="62"/>
    <s v="2023-09-10T17:00:00.000Z"/>
    <n v="3.4"/>
    <n v="1.3"/>
    <x v="2"/>
    <d v="2023-09-10T17:00:00"/>
    <n v="1694365200.0000002"/>
    <n v="0.47511312217194562"/>
    <n v="0.74855656108597279"/>
  </r>
  <r>
    <x v="62"/>
    <s v="2023-09-10T17:00:00.000Z"/>
    <n v="3.6"/>
    <n v="1.32"/>
    <x v="2"/>
    <d v="2023-09-10T17:00:00"/>
    <n v="1694365200.0000002"/>
    <n v="0.47979797979797978"/>
    <n v="0.75089898989898995"/>
  </r>
  <r>
    <x v="62"/>
    <s v="2023-09-10T17:00:00.000Z"/>
    <n v="3.7"/>
    <n v="1.29"/>
    <x v="2"/>
    <d v="2023-09-10T17:00:00"/>
    <n v="1694365200.0000002"/>
    <n v="0.50492352817934205"/>
    <n v="0.76346176408967104"/>
  </r>
  <r>
    <x v="62"/>
    <s v="2023-09-10T17:00:00.000Z"/>
    <n v="3.4"/>
    <n v="1.33"/>
    <x v="2"/>
    <d v="2023-09-10T17:00:00"/>
    <n v="1694365200.0000002"/>
    <n v="0.45776205218929672"/>
    <n v="0.73988102609464834"/>
  </r>
  <r>
    <x v="62"/>
    <s v="2023-09-10T17:00:00.000Z"/>
    <n v="3.5"/>
    <n v="1.32"/>
    <x v="2"/>
    <d v="2023-09-10T17:00:00"/>
    <n v="1694365200.0000002"/>
    <n v="0.47186147186147187"/>
    <n v="0.746930735930736"/>
  </r>
  <r>
    <x v="62"/>
    <s v="2023-09-10T17:00:00.000Z"/>
    <n v="3.6"/>
    <n v="1.31"/>
    <x v="2"/>
    <d v="2023-09-10T17:00:00"/>
    <n v="1694365200.0000002"/>
    <n v="0.48558100084817635"/>
    <n v="0.75379050042408813"/>
  </r>
  <r>
    <x v="62"/>
    <s v="2023-09-10T17:00:00.000Z"/>
    <n v="3.52"/>
    <n v="1.32"/>
    <x v="2"/>
    <d v="2023-09-10T17:00:00"/>
    <n v="1694365200.0000002"/>
    <n v="0.47348484848484845"/>
    <n v="0.74774242424242421"/>
  </r>
  <r>
    <x v="62"/>
    <s v="2023-09-10T17:00:00.000Z"/>
    <n v="3.4"/>
    <n v="1.3"/>
    <x v="2"/>
    <d v="2023-09-10T17:00:00"/>
    <n v="1694365200.0000002"/>
    <n v="0.47511312217194562"/>
    <n v="0.74855656108597279"/>
  </r>
  <r>
    <x v="63"/>
    <s v="2023-09-10T17:00:00.000Z"/>
    <n v="2.94"/>
    <n v="1.42"/>
    <x v="2"/>
    <d v="2023-09-10T17:00:00"/>
    <n v="1694365200.0000002"/>
    <n v="0.36408929769090742"/>
    <n v="0.69304464884545369"/>
  </r>
  <r>
    <x v="63"/>
    <s v="2023-09-10T17:00:00.000Z"/>
    <n v="2.85"/>
    <n v="1.44"/>
    <x v="2"/>
    <d v="2023-09-10T17:00:00"/>
    <n v="1694365200.0000002"/>
    <n v="0.3435672514619883"/>
    <n v="0.68278362573099416"/>
  </r>
  <r>
    <x v="63"/>
    <s v="2023-09-10T17:00:00.000Z"/>
    <n v="2.87"/>
    <n v="1.43"/>
    <x v="2"/>
    <d v="2023-09-10T17:00:00"/>
    <n v="1694365200.0000002"/>
    <n v="0.35086864355157049"/>
    <n v="0.68643432177578523"/>
  </r>
  <r>
    <x v="63"/>
    <s v="2023-09-10T17:00:00.000Z"/>
    <n v="2.9"/>
    <n v="1.42"/>
    <x v="2"/>
    <d v="2023-09-10T17:00:00"/>
    <n v="1694365200.0000002"/>
    <n v="0.35939776590577954"/>
    <n v="0.69069888295288973"/>
  </r>
  <r>
    <x v="63"/>
    <s v="2023-09-10T17:00:00.000Z"/>
    <n v="2.8"/>
    <n v="1.44"/>
    <x v="2"/>
    <d v="2023-09-10T17:00:00"/>
    <n v="1694365200.0000002"/>
    <n v="0.33730158730158727"/>
    <n v="0.67965079365079362"/>
  </r>
  <r>
    <x v="63"/>
    <s v="2023-09-10T17:00:00.000Z"/>
    <n v="2.93"/>
    <n v="1.45"/>
    <x v="2"/>
    <d v="2023-09-10T17:00:00"/>
    <n v="1694365200.0000002"/>
    <n v="0.34835824408614813"/>
    <n v="0.68517912204307407"/>
  </r>
  <r>
    <x v="63"/>
    <s v="2023-09-10T17:00:00.000Z"/>
    <n v="2.8"/>
    <n v="1.45"/>
    <x v="2"/>
    <d v="2023-09-10T17:00:00"/>
    <n v="1694365200.0000002"/>
    <n v="0.332512315270936"/>
    <n v="0.67725615763546798"/>
  </r>
  <r>
    <x v="63"/>
    <s v="2023-09-10T17:00:00.000Z"/>
    <n v="2.75"/>
    <n v="1.43"/>
    <x v="2"/>
    <d v="2023-09-10T17:00:00"/>
    <n v="1694365200.0000002"/>
    <n v="0.33566433566433573"/>
    <n v="0.67883216783216782"/>
  </r>
  <r>
    <x v="63"/>
    <s v="2023-09-10T17:00:00.000Z"/>
    <n v="2.93"/>
    <n v="1.45"/>
    <x v="2"/>
    <d v="2023-09-10T17:00:00"/>
    <n v="1694365200.0000002"/>
    <n v="0.34835824408614813"/>
    <n v="0.68517912204307407"/>
  </r>
  <r>
    <x v="63"/>
    <s v="2023-09-10T17:00:00.000Z"/>
    <n v="2.95"/>
    <n v="1.43"/>
    <x v="2"/>
    <d v="2023-09-10T17:00:00"/>
    <n v="1694365200.0000002"/>
    <n v="0.36031764845324177"/>
    <n v="0.69115882422662089"/>
  </r>
  <r>
    <x v="63"/>
    <s v="2023-09-10T17:00:00.000Z"/>
    <n v="2.8"/>
    <n v="1.44"/>
    <x v="2"/>
    <d v="2023-09-10T17:00:00"/>
    <n v="1694365200.0000002"/>
    <n v="0.33730158730158727"/>
    <n v="0.67965079365079362"/>
  </r>
  <r>
    <x v="63"/>
    <s v="2023-09-10T17:00:00.000Z"/>
    <n v="2.9"/>
    <n v="1.43"/>
    <x v="2"/>
    <d v="2023-09-10T17:00:00"/>
    <n v="1694365200.0000002"/>
    <n v="0.35447311309380281"/>
    <n v="0.68823655654690141"/>
  </r>
  <r>
    <x v="63"/>
    <s v="2023-09-10T17:00:00.000Z"/>
    <n v="2.9"/>
    <n v="1.45"/>
    <x v="2"/>
    <d v="2023-09-10T17:00:00"/>
    <n v="1694365200.0000002"/>
    <n v="0.34482758620689657"/>
    <n v="0.6834137931034483"/>
  </r>
  <r>
    <x v="63"/>
    <s v="2023-09-10T17:00:00.000Z"/>
    <n v="2.88"/>
    <n v="1.44"/>
    <x v="2"/>
    <d v="2023-09-10T17:00:00"/>
    <n v="1694365200.0000002"/>
    <n v="0.34722222222222221"/>
    <n v="0.68461111111111106"/>
  </r>
  <r>
    <x v="63"/>
    <s v="2023-09-10T17:00:00.000Z"/>
    <n v="2.75"/>
    <n v="1.43"/>
    <x v="2"/>
    <d v="2023-09-10T17:00:00"/>
    <n v="1694365200.0000002"/>
    <n v="0.33566433566433573"/>
    <n v="0.67883216783216782"/>
  </r>
  <r>
    <x v="64"/>
    <s v="2023-09-10T20:25:00.000Z"/>
    <n v="2.68"/>
    <n v="1.5"/>
    <x v="2"/>
    <d v="2023-09-10T20:25:00"/>
    <n v="1694377500"/>
    <n v="0.29353233830845771"/>
    <n v="0.65776616915422892"/>
  </r>
  <r>
    <x v="64"/>
    <s v="2023-09-10T20:25:00.000Z"/>
    <n v="2.58"/>
    <n v="1.53"/>
    <x v="2"/>
    <d v="2023-09-10T20:25:00"/>
    <n v="1694377500"/>
    <n v="0.26599787201702391"/>
    <n v="0.64399893600851199"/>
  </r>
  <r>
    <x v="64"/>
    <s v="2023-09-10T20:25:00.000Z"/>
    <n v="2.61"/>
    <n v="1.5"/>
    <x v="2"/>
    <d v="2023-09-10T20:25:00"/>
    <n v="1694377500"/>
    <n v="0.28352490421455934"/>
    <n v="0.65276245210727968"/>
  </r>
  <r>
    <x v="64"/>
    <s v="2023-09-10T20:25:00.000Z"/>
    <n v="2.65"/>
    <n v="1.5"/>
    <x v="2"/>
    <d v="2023-09-10T20:25:00"/>
    <n v="1694377500"/>
    <n v="0.28930817610062887"/>
    <n v="0.65565408805031444"/>
  </r>
  <r>
    <x v="64"/>
    <s v="2023-09-10T20:25:00.000Z"/>
    <n v="2.57"/>
    <n v="1.51"/>
    <x v="2"/>
    <d v="2023-09-10T20:25:00"/>
    <n v="1694377500"/>
    <n v="0.27314659726338036"/>
    <n v="0.64757329863169022"/>
  </r>
  <r>
    <x v="64"/>
    <s v="2023-09-10T20:25:00.000Z"/>
    <n v="2.65"/>
    <n v="1.53"/>
    <x v="2"/>
    <d v="2023-09-10T20:25:00"/>
    <n v="1694377500"/>
    <n v="0.27623628067579231"/>
    <n v="0.64911814033789617"/>
  </r>
  <r>
    <x v="64"/>
    <s v="2023-09-10T20:25:00.000Z"/>
    <n v="2.5499999999999998"/>
    <n v="1.54"/>
    <x v="2"/>
    <d v="2023-09-10T20:25:00"/>
    <n v="1694377500"/>
    <n v="0.25719378660555126"/>
    <n v="0.63959689330277558"/>
  </r>
  <r>
    <x v="64"/>
    <s v="2023-09-10T20:25:00.000Z"/>
    <n v="2.5"/>
    <n v="1.5"/>
    <x v="2"/>
    <d v="2023-09-10T20:25:00"/>
    <n v="1694377500"/>
    <n v="0.26666666666666661"/>
    <n v="0.64433333333333331"/>
  </r>
  <r>
    <x v="64"/>
    <s v="2023-09-10T20:25:00.000Z"/>
    <n v="2.65"/>
    <n v="1.53"/>
    <x v="2"/>
    <d v="2023-09-10T20:25:00"/>
    <n v="1694377500"/>
    <n v="0.27623628067579231"/>
    <n v="0.64911814033789617"/>
  </r>
  <r>
    <x v="64"/>
    <s v="2023-09-10T20:25:00.000Z"/>
    <n v="2.7"/>
    <n v="1.5"/>
    <x v="2"/>
    <d v="2023-09-10T20:25:00"/>
    <n v="1694377500"/>
    <n v="0.29629629629629628"/>
    <n v="0.65914814814814815"/>
  </r>
  <r>
    <x v="64"/>
    <s v="2023-09-10T20:25:00.000Z"/>
    <n v="2.5499999999999998"/>
    <n v="1.53"/>
    <x v="2"/>
    <d v="2023-09-10T20:25:00"/>
    <n v="1694377500"/>
    <n v="0.26143790849673199"/>
    <n v="0.641718954248366"/>
  </r>
  <r>
    <x v="64"/>
    <s v="2023-09-10T20:25:00.000Z"/>
    <n v="2.64"/>
    <n v="1.51"/>
    <x v="2"/>
    <d v="2023-09-10T20:25:00"/>
    <n v="1694377500"/>
    <n v="0.28346377684126034"/>
    <n v="0.65273188842063012"/>
  </r>
  <r>
    <x v="64"/>
    <s v="2023-09-10T20:25:00.000Z"/>
    <n v="2.7"/>
    <n v="1.5"/>
    <x v="2"/>
    <d v="2023-09-10T20:25:00"/>
    <n v="1694377500"/>
    <n v="0.29629629629629628"/>
    <n v="0.65914814814814815"/>
  </r>
  <r>
    <x v="64"/>
    <s v="2023-09-10T20:25:00.000Z"/>
    <n v="2.68"/>
    <n v="1.5"/>
    <x v="2"/>
    <d v="2023-09-10T20:25:00"/>
    <n v="1694377500"/>
    <n v="0.29353233830845771"/>
    <n v="0.65776616915422892"/>
  </r>
  <r>
    <x v="64"/>
    <s v="2023-09-10T20:25:00.000Z"/>
    <n v="2.5"/>
    <n v="1.5"/>
    <x v="2"/>
    <d v="2023-09-10T20:25:00"/>
    <n v="1694377500"/>
    <n v="0.26666666666666661"/>
    <n v="0.64433333333333331"/>
  </r>
  <r>
    <x v="65"/>
    <s v="2023-09-10T20:25:00.000Z"/>
    <n v="1.49"/>
    <n v="2.72"/>
    <x v="2"/>
    <d v="2023-09-10T20:25:00"/>
    <n v="1694377500"/>
    <n v="0.30349388077378608"/>
    <n v="0.66274694038689308"/>
  </r>
  <r>
    <x v="65"/>
    <s v="2023-09-10T20:25:00.000Z"/>
    <n v="1.56"/>
    <n v="2.52"/>
    <x v="2"/>
    <d v="2023-09-10T20:25:00"/>
    <n v="1694377500"/>
    <n v="0.24420024420024417"/>
    <n v="0.63310012210012212"/>
  </r>
  <r>
    <x v="65"/>
    <s v="2023-09-10T20:25:00.000Z"/>
    <n v="1.49"/>
    <n v="2.65"/>
    <x v="2"/>
    <d v="2023-09-10T20:25:00"/>
    <n v="1694377500"/>
    <n v="0.2937824490312777"/>
    <n v="0.65789122451563886"/>
  </r>
  <r>
    <x v="65"/>
    <s v="2023-09-10T20:25:00.000Z"/>
    <n v="1.48"/>
    <n v="2.75"/>
    <x v="2"/>
    <d v="2023-09-10T20:25:00"/>
    <n v="1694377500"/>
    <n v="0.31203931203931201"/>
    <n v="0.66701965601965596"/>
  </r>
  <r>
    <x v="65"/>
    <s v="2023-09-10T20:25:00.000Z"/>
    <n v="1.5"/>
    <n v="2.63"/>
    <x v="2"/>
    <d v="2023-09-10T20:25:00"/>
    <n v="1694377500"/>
    <n v="0.28643852978453732"/>
    <n v="0.65421926489226867"/>
  </r>
  <r>
    <x v="65"/>
    <s v="2023-09-10T20:25:00.000Z"/>
    <n v="1.56"/>
    <n v="2.6"/>
    <x v="2"/>
    <d v="2023-09-10T20:25:00"/>
    <n v="1694377500"/>
    <n v="0.25641025641025639"/>
    <n v="0.6392051282051282"/>
  </r>
  <r>
    <x v="65"/>
    <s v="2023-09-10T20:25:00.000Z"/>
    <n v="1.54"/>
    <n v="2.5499999999999998"/>
    <x v="2"/>
    <d v="2023-09-10T20:25:00"/>
    <n v="1694377500"/>
    <n v="0.25719378660555126"/>
    <n v="0.63959689330277558"/>
  </r>
  <r>
    <x v="65"/>
    <s v="2023-09-10T20:25:00.000Z"/>
    <n v="1.48"/>
    <n v="2.6"/>
    <x v="2"/>
    <d v="2023-09-10T20:25:00"/>
    <n v="1694377500"/>
    <n v="0.29106029106029108"/>
    <n v="0.65653014553014555"/>
  </r>
  <r>
    <x v="65"/>
    <s v="2023-09-10T20:25:00.000Z"/>
    <n v="1.56"/>
    <n v="2.6"/>
    <x v="2"/>
    <d v="2023-09-10T20:25:00"/>
    <n v="1694377500"/>
    <n v="0.25641025641025639"/>
    <n v="0.6392051282051282"/>
  </r>
  <r>
    <x v="65"/>
    <s v="2023-09-10T20:25:00.000Z"/>
    <n v="1.5"/>
    <n v="2.7"/>
    <x v="2"/>
    <d v="2023-09-10T20:25:00"/>
    <n v="1694377500"/>
    <n v="0.29629629629629628"/>
    <n v="0.65914814814814815"/>
  </r>
  <r>
    <x v="65"/>
    <s v="2023-09-10T20:25:00.000Z"/>
    <n v="1.53"/>
    <n v="2.5499999999999998"/>
    <x v="2"/>
    <d v="2023-09-10T20:25:00"/>
    <n v="1694377500"/>
    <n v="0.26143790849673199"/>
    <n v="0.641718954248366"/>
  </r>
  <r>
    <x v="65"/>
    <s v="2023-09-10T20:25:00.000Z"/>
    <n v="1.51"/>
    <n v="2.64"/>
    <x v="2"/>
    <d v="2023-09-10T20:25:00"/>
    <n v="1694377500"/>
    <n v="0.28346377684126034"/>
    <n v="0.65273188842063012"/>
  </r>
  <r>
    <x v="65"/>
    <s v="2023-09-10T20:25:00.000Z"/>
    <n v="1.5"/>
    <n v="2.7"/>
    <x v="2"/>
    <d v="2023-09-10T20:25:00"/>
    <n v="1694377500"/>
    <n v="0.29629629629629628"/>
    <n v="0.65914814814814815"/>
  </r>
  <r>
    <x v="65"/>
    <s v="2023-09-10T20:25:00.000Z"/>
    <n v="1.56"/>
    <n v="2.52"/>
    <x v="2"/>
    <d v="2023-09-10T20:25:00"/>
    <n v="1694377500"/>
    <n v="0.24420024420024417"/>
    <n v="0.63310012210012212"/>
  </r>
  <r>
    <x v="65"/>
    <s v="2023-09-10T20:25:00.000Z"/>
    <n v="1.48"/>
    <n v="2.6"/>
    <x v="2"/>
    <d v="2023-09-10T20:25:00"/>
    <n v="1694377500"/>
    <n v="0.29106029106029108"/>
    <n v="0.65653014553014555"/>
  </r>
  <r>
    <x v="66"/>
    <s v="2023-09-10T20:25:00.000Z"/>
    <n v="3.05"/>
    <n v="1.4"/>
    <x v="2"/>
    <d v="2023-09-10T20:25:00"/>
    <n v="1694377500"/>
    <n v="0.38641686182669788"/>
    <n v="0.70420843091334895"/>
  </r>
  <r>
    <x v="66"/>
    <s v="2023-09-10T20:25:00.000Z"/>
    <n v="2.96"/>
    <n v="1.42"/>
    <x v="2"/>
    <d v="2023-09-10T20:25:00"/>
    <n v="1694377500"/>
    <n v="0.36638751427483829"/>
    <n v="0.69419375713741915"/>
  </r>
  <r>
    <x v="66"/>
    <s v="2023-09-10T20:25:00.000Z"/>
    <n v="2.94"/>
    <n v="1.41"/>
    <x v="2"/>
    <d v="2023-09-10T20:25:00"/>
    <n v="1694377500"/>
    <n v="0.3690838037342597"/>
    <n v="0.69554190186712983"/>
  </r>
  <r>
    <x v="66"/>
    <s v="2023-09-10T20:25:00.000Z"/>
    <n v="2.9"/>
    <n v="1.42"/>
    <x v="2"/>
    <d v="2023-09-10T20:25:00"/>
    <n v="1694377500"/>
    <n v="0.35939776590577954"/>
    <n v="0.69069888295288973"/>
  </r>
  <r>
    <x v="66"/>
    <s v="2023-09-10T20:25:00.000Z"/>
    <n v="2.95"/>
    <n v="1.42"/>
    <x v="2"/>
    <d v="2023-09-10T20:25:00"/>
    <n v="1694377500"/>
    <n v="0.36524230126521851"/>
    <n v="0.69362115063260932"/>
  </r>
  <r>
    <x v="66"/>
    <s v="2023-09-10T20:25:00.000Z"/>
    <n v="3.05"/>
    <n v="1.41"/>
    <x v="2"/>
    <d v="2023-09-10T20:25:00"/>
    <n v="1694377500"/>
    <n v="0.38135100569701197"/>
    <n v="0.70167550284850599"/>
  </r>
  <r>
    <x v="66"/>
    <s v="2023-09-10T20:25:00.000Z"/>
    <n v="2.9"/>
    <n v="1.42"/>
    <x v="2"/>
    <d v="2023-09-10T20:25:00"/>
    <n v="1694377500"/>
    <n v="0.35939776590577954"/>
    <n v="0.69069888295288973"/>
  </r>
  <r>
    <x v="66"/>
    <s v="2023-09-10T20:25:00.000Z"/>
    <n v="2.9"/>
    <n v="1.4"/>
    <x v="2"/>
    <d v="2023-09-10T20:25:00"/>
    <n v="1694377500"/>
    <n v="0.36945812807881773"/>
    <n v="0.69572906403940893"/>
  </r>
  <r>
    <x v="66"/>
    <s v="2023-09-10T20:25:00.000Z"/>
    <n v="3.05"/>
    <n v="1.41"/>
    <x v="2"/>
    <d v="2023-09-10T20:25:00"/>
    <n v="1694377500"/>
    <n v="0.38135100569701197"/>
    <n v="0.70167550284850599"/>
  </r>
  <r>
    <x v="66"/>
    <s v="2023-09-10T20:25:00.000Z"/>
    <n v="3"/>
    <n v="1.42"/>
    <x v="2"/>
    <d v="2023-09-10T20:25:00"/>
    <n v="1694377500"/>
    <n v="0.3708920187793428"/>
    <n v="0.69644600938967138"/>
  </r>
  <r>
    <x v="66"/>
    <s v="2023-09-10T20:25:00.000Z"/>
    <n v="3"/>
    <n v="1.4"/>
    <x v="2"/>
    <d v="2023-09-10T20:25:00"/>
    <n v="1694377500"/>
    <n v="0.38095238095238099"/>
    <n v="0.70147619047619048"/>
  </r>
  <r>
    <x v="66"/>
    <s v="2023-09-10T20:25:00.000Z"/>
    <n v="3"/>
    <n v="1.41"/>
    <x v="2"/>
    <d v="2023-09-10T20:25:00"/>
    <n v="1694377500"/>
    <n v="0.37588652482269508"/>
    <n v="0.69894326241134752"/>
  </r>
  <r>
    <x v="66"/>
    <s v="2023-09-10T20:25:00.000Z"/>
    <n v="3"/>
    <n v="1.42"/>
    <x v="2"/>
    <d v="2023-09-10T20:25:00"/>
    <n v="1694377500"/>
    <n v="0.3708920187793428"/>
    <n v="0.69644600938967138"/>
  </r>
  <r>
    <x v="66"/>
    <s v="2023-09-10T20:25:00.000Z"/>
    <n v="2.92"/>
    <n v="1.43"/>
    <x v="2"/>
    <d v="2023-09-10T20:25:00"/>
    <n v="1694377500"/>
    <n v="0.35683494587604186"/>
    <n v="0.68941747293802091"/>
  </r>
  <r>
    <x v="66"/>
    <s v="2023-09-10T20:25:00.000Z"/>
    <n v="2.9"/>
    <n v="1.4"/>
    <x v="2"/>
    <d v="2023-09-10T20:25:00"/>
    <n v="1694377500"/>
    <n v="0.36945812807881773"/>
    <n v="0.69572906403940893"/>
  </r>
  <r>
    <x v="67"/>
    <s v="2023-09-10T20:25:00.000Z"/>
    <n v="1.85"/>
    <n v="2"/>
    <x v="2"/>
    <d v="2023-09-10T20:25:00"/>
    <n v="1694377500"/>
    <n v="4.054054054054046E-2"/>
    <n v="0.5312702702702703"/>
  </r>
  <r>
    <x v="67"/>
    <s v="2023-09-10T20:25:00.000Z"/>
    <n v="1.91"/>
    <n v="1.91"/>
    <x v="2"/>
    <d v="2023-09-10T20:25:00"/>
    <n v="1694377500"/>
    <n v="0"/>
    <n v="0.51100000000000001"/>
  </r>
  <r>
    <x v="67"/>
    <s v="2023-09-10T20:25:00.000Z"/>
    <n v="1.86"/>
    <n v="1.97"/>
    <x v="2"/>
    <d v="2023-09-10T20:25:00"/>
    <n v="1694377500"/>
    <n v="3.0020195404180994E-2"/>
    <n v="0.52601009770209051"/>
  </r>
  <r>
    <x v="67"/>
    <s v="2023-09-10T20:25:00.000Z"/>
    <n v="1.91"/>
    <n v="1.91"/>
    <x v="2"/>
    <d v="2023-09-10T20:25:00"/>
    <n v="1694377500"/>
    <n v="0"/>
    <n v="0.51100000000000001"/>
  </r>
  <r>
    <x v="67"/>
    <s v="2023-09-10T20:25:00.000Z"/>
    <n v="1.83"/>
    <n v="1.97"/>
    <x v="2"/>
    <d v="2023-09-10T20:25:00"/>
    <n v="1694377500"/>
    <n v="3.8833874233724419E-2"/>
    <n v="0.53041693711686222"/>
  </r>
  <r>
    <x v="67"/>
    <s v="2023-09-10T20:25:00.000Z"/>
    <n v="1.87"/>
    <n v="1.95"/>
    <x v="2"/>
    <d v="2023-09-10T20:25:00"/>
    <n v="1694377500"/>
    <n v="2.1938845468257084E-2"/>
    <n v="0.5219694227341285"/>
  </r>
  <r>
    <x v="67"/>
    <s v="2023-09-10T20:25:00.000Z"/>
    <n v="1.87"/>
    <n v="1.95"/>
    <x v="2"/>
    <d v="2023-09-10T20:25:00"/>
    <n v="1694377500"/>
    <n v="2.1938845468257084E-2"/>
    <n v="0.5219694227341285"/>
  </r>
  <r>
    <x v="67"/>
    <s v="2023-09-10T20:25:00.000Z"/>
    <n v="1.83"/>
    <n v="1.97"/>
    <x v="2"/>
    <d v="2023-09-10T20:25:00"/>
    <n v="1694377500"/>
    <n v="3.8833874233724419E-2"/>
    <n v="0.53041693711686222"/>
  </r>
  <r>
    <x v="67"/>
    <s v="2023-09-10T20:25:00.000Z"/>
    <n v="1.87"/>
    <n v="1.95"/>
    <x v="2"/>
    <d v="2023-09-10T20:25:00"/>
    <n v="1694377500"/>
    <n v="2.1938845468257084E-2"/>
    <n v="0.5219694227341285"/>
  </r>
  <r>
    <x v="67"/>
    <s v="2023-09-10T20:25:00.000Z"/>
    <n v="1.87"/>
    <n v="1.95"/>
    <x v="2"/>
    <d v="2023-09-10T20:25:00"/>
    <n v="1694377500"/>
    <n v="2.1938845468257084E-2"/>
    <n v="0.5219694227341285"/>
  </r>
  <r>
    <x v="67"/>
    <s v="2023-09-10T20:25:00.000Z"/>
    <n v="1.83"/>
    <n v="2"/>
    <x v="2"/>
    <d v="2023-09-10T20:25:00"/>
    <n v="1694377500"/>
    <n v="4.644808743169393E-2"/>
    <n v="0.53422404371584697"/>
  </r>
  <r>
    <x v="67"/>
    <s v="2023-09-10T20:25:00.000Z"/>
    <n v="1.87"/>
    <n v="1.95"/>
    <x v="2"/>
    <d v="2023-09-10T20:25:00"/>
    <n v="1694377500"/>
    <n v="2.1938845468257084E-2"/>
    <n v="0.5219694227341285"/>
  </r>
  <r>
    <x v="67"/>
    <s v="2023-09-10T20:25:00.000Z"/>
    <n v="1.83"/>
    <n v="2"/>
    <x v="2"/>
    <d v="2023-09-10T20:25:00"/>
    <n v="1694377500"/>
    <n v="4.644808743169393E-2"/>
    <n v="0.53422404371584697"/>
  </r>
  <r>
    <x v="67"/>
    <s v="2023-09-10T20:25:00.000Z"/>
    <n v="1.83"/>
    <n v="2"/>
    <x v="2"/>
    <d v="2023-09-10T20:25:00"/>
    <n v="1694377500"/>
    <n v="4.644808743169393E-2"/>
    <n v="0.53422404371584697"/>
  </r>
  <r>
    <x v="67"/>
    <s v="2023-09-10T20:25:00.000Z"/>
    <n v="1.83"/>
    <n v="1.97"/>
    <x v="2"/>
    <d v="2023-09-10T20:25:00"/>
    <n v="1694377500"/>
    <n v="3.8833874233724419E-2"/>
    <n v="0.53041693711686222"/>
  </r>
  <r>
    <x v="68"/>
    <s v="2023-09-10T20:25:00.000Z"/>
    <n v="1.61"/>
    <n v="2.38"/>
    <x v="2"/>
    <d v="2023-09-10T20:25:00"/>
    <n v="1694377500"/>
    <n v="0.20094994519546944"/>
    <n v="0.61147497259773476"/>
  </r>
  <r>
    <x v="68"/>
    <s v="2023-09-10T20:25:00.000Z"/>
    <n v="1.61"/>
    <n v="2.4"/>
    <x v="2"/>
    <d v="2023-09-10T20:25:00"/>
    <n v="1694377500"/>
    <n v="0.20445134575569351"/>
    <n v="0.61322567287784679"/>
  </r>
  <r>
    <x v="68"/>
    <s v="2023-09-10T20:25:00.000Z"/>
    <n v="1.6"/>
    <n v="2.36"/>
    <x v="2"/>
    <d v="2023-09-10T20:25:00"/>
    <n v="1694377500"/>
    <n v="0.20127118644067793"/>
    <n v="0.611635593220339"/>
  </r>
  <r>
    <x v="68"/>
    <s v="2023-09-10T20:25:00.000Z"/>
    <n v="1.59"/>
    <n v="2.4"/>
    <x v="2"/>
    <d v="2023-09-10T20:25:00"/>
    <n v="1694377500"/>
    <n v="0.21226415094339618"/>
    <n v="0.61713207547169813"/>
  </r>
  <r>
    <x v="68"/>
    <s v="2023-09-10T20:25:00.000Z"/>
    <n v="1.62"/>
    <n v="2.33"/>
    <x v="2"/>
    <d v="2023-09-10T20:25:00"/>
    <n v="1694377500"/>
    <n v="0.18809940126106073"/>
    <n v="0.60504970063053043"/>
  </r>
  <r>
    <x v="68"/>
    <s v="2023-09-10T20:25:00.000Z"/>
    <n v="1.62"/>
    <n v="2.4"/>
    <x v="2"/>
    <d v="2023-09-10T20:25:00"/>
    <n v="1694377500"/>
    <n v="0.20061728395061723"/>
    <n v="0.61130864197530865"/>
  </r>
  <r>
    <x v="68"/>
    <s v="2023-09-10T20:25:00.000Z"/>
    <n v="1.62"/>
    <n v="2.41"/>
    <x v="2"/>
    <d v="2023-09-10T20:25:00"/>
    <n v="1694377500"/>
    <n v="0.20234619128118436"/>
    <n v="0.61217309564059219"/>
  </r>
  <r>
    <x v="68"/>
    <s v="2023-09-10T20:25:00.000Z"/>
    <n v="1.62"/>
    <n v="2.4"/>
    <x v="2"/>
    <d v="2023-09-10T20:25:00"/>
    <n v="1694377500"/>
    <n v="0.20061728395061723"/>
    <n v="0.61130864197530865"/>
  </r>
  <r>
    <x v="68"/>
    <s v="2023-09-10T20:25:00.000Z"/>
    <n v="1.6"/>
    <n v="2.2999999999999998"/>
    <x v="2"/>
    <d v="2023-09-10T20:25:00"/>
    <n v="1694377500"/>
    <n v="0.19021739130434778"/>
    <n v="0.60610869565217396"/>
  </r>
  <r>
    <x v="68"/>
    <s v="2023-09-10T20:25:00.000Z"/>
    <n v="1.62"/>
    <n v="2.41"/>
    <x v="2"/>
    <d v="2023-09-10T20:25:00"/>
    <n v="1694377500"/>
    <n v="0.20234619128118436"/>
    <n v="0.61217309564059219"/>
  </r>
  <r>
    <x v="68"/>
    <s v="2023-09-10T20:25:00.000Z"/>
    <n v="1.62"/>
    <n v="2.35"/>
    <x v="2"/>
    <d v="2023-09-10T20:25:00"/>
    <n v="1694377500"/>
    <n v="0.19175203572366689"/>
    <n v="0.60687601786183343"/>
  </r>
  <r>
    <x v="68"/>
    <s v="2023-09-10T20:25:00.000Z"/>
    <n v="1.62"/>
    <n v="2.35"/>
    <x v="2"/>
    <d v="2023-09-10T20:25:00"/>
    <n v="1694377500"/>
    <n v="0.19175203572366689"/>
    <n v="0.60687601786183343"/>
  </r>
  <r>
    <x v="68"/>
    <s v="2023-09-10T20:25:00.000Z"/>
    <n v="1.6"/>
    <n v="2.4"/>
    <x v="2"/>
    <d v="2023-09-10T20:25:00"/>
    <n v="1694377500"/>
    <n v="0.20833333333333331"/>
    <n v="0.61516666666666664"/>
  </r>
  <r>
    <x v="68"/>
    <s v="2023-09-10T20:25:00.000Z"/>
    <n v="1.65"/>
    <n v="2.35"/>
    <x v="2"/>
    <d v="2023-09-10T20:25:00"/>
    <n v="1694377500"/>
    <n v="0.18052869116698905"/>
    <n v="0.60126434558349451"/>
  </r>
  <r>
    <x v="68"/>
    <s v="2023-09-10T20:25:00.000Z"/>
    <n v="1.61"/>
    <n v="2.4"/>
    <x v="2"/>
    <d v="2023-09-10T20:25:00"/>
    <n v="1694377500"/>
    <n v="0.20445134575569351"/>
    <n v="0.61322567287784679"/>
  </r>
  <r>
    <x v="68"/>
    <s v="2023-09-10T20:25:00.000Z"/>
    <n v="1.6"/>
    <n v="2.2999999999999998"/>
    <x v="2"/>
    <d v="2023-09-10T20:25:00"/>
    <n v="1694377500"/>
    <n v="0.19021739130434778"/>
    <n v="0.60610869565217396"/>
  </r>
  <r>
    <x v="69"/>
    <s v="2023-09-11T00:20:00.000Z"/>
    <n v="1.56"/>
    <n v="2.5"/>
    <x v="2"/>
    <d v="2023-09-11T00:20:00"/>
    <n v="1694391600.0000002"/>
    <n v="0.24102564102564095"/>
    <n v="0.63151282051282043"/>
  </r>
  <r>
    <x v="69"/>
    <s v="2023-09-11T00:20:00.000Z"/>
    <n v="1.59"/>
    <n v="2.4300000000000002"/>
    <x v="2"/>
    <d v="2023-09-11T00:20:00"/>
    <n v="1694391600.0000002"/>
    <n v="0.21740818386520694"/>
    <n v="0.61970409193260345"/>
  </r>
  <r>
    <x v="69"/>
    <s v="2023-09-11T00:20:00.000Z"/>
    <n v="1.58"/>
    <n v="2.41"/>
    <x v="2"/>
    <d v="2023-09-11T00:20:00"/>
    <n v="1694391600.0000002"/>
    <n v="0.21797363306896367"/>
    <n v="0.61998681653448184"/>
  </r>
  <r>
    <x v="69"/>
    <s v="2023-09-11T00:20:00.000Z"/>
    <n v="1.56"/>
    <n v="2.4500000000000002"/>
    <x v="2"/>
    <d v="2023-09-11T00:20:00"/>
    <n v="1694391600.0000002"/>
    <n v="0.23286237571951857"/>
    <n v="0.62743118785975927"/>
  </r>
  <r>
    <x v="69"/>
    <s v="2023-09-11T00:20:00.000Z"/>
    <n v="1.57"/>
    <n v="2.42"/>
    <x v="2"/>
    <d v="2023-09-11T00:20:00"/>
    <n v="1694391600.0000002"/>
    <n v="0.22371953466336786"/>
    <n v="0.62285976733168391"/>
  </r>
  <r>
    <x v="69"/>
    <s v="2023-09-11T00:20:00.000Z"/>
    <n v="1.59"/>
    <n v="2.5"/>
    <x v="2"/>
    <d v="2023-09-11T00:20:00"/>
    <n v="1694391600.0000002"/>
    <n v="0.22893081761006284"/>
    <n v="0.62546540880503143"/>
  </r>
  <r>
    <x v="69"/>
    <s v="2023-09-11T00:20:00.000Z"/>
    <n v="1.59"/>
    <n v="2.4500000000000002"/>
    <x v="2"/>
    <d v="2023-09-11T00:20:00"/>
    <n v="1694391600.0000002"/>
    <n v="0.22076755230394046"/>
    <n v="0.62138377615197027"/>
  </r>
  <r>
    <x v="69"/>
    <s v="2023-09-11T00:20:00.000Z"/>
    <n v="1.56"/>
    <n v="2.38"/>
    <x v="2"/>
    <d v="2023-09-11T00:20:00"/>
    <n v="1694391600.0000002"/>
    <n v="0.22085757379875021"/>
    <n v="0.62142878689937509"/>
  </r>
  <r>
    <x v="69"/>
    <s v="2023-09-11T00:20:00.000Z"/>
    <n v="1.59"/>
    <n v="2.5"/>
    <x v="2"/>
    <d v="2023-09-11T00:20:00"/>
    <n v="1694391600.0000002"/>
    <n v="0.22893081761006284"/>
    <n v="0.62546540880503143"/>
  </r>
  <r>
    <x v="69"/>
    <s v="2023-09-11T00:20:00.000Z"/>
    <n v="1.59"/>
    <n v="2.4500000000000002"/>
    <x v="2"/>
    <d v="2023-09-11T00:20:00"/>
    <n v="1694391600.0000002"/>
    <n v="0.22076755230394046"/>
    <n v="0.62138377615197027"/>
  </r>
  <r>
    <x v="69"/>
    <s v="2023-09-11T00:20:00.000Z"/>
    <n v="1.57"/>
    <n v="2.4500000000000002"/>
    <x v="2"/>
    <d v="2023-09-11T00:20:00"/>
    <n v="1694391600.0000002"/>
    <n v="0.22877940985311324"/>
    <n v="0.62538970492655666"/>
  </r>
  <r>
    <x v="69"/>
    <s v="2023-09-11T00:20:00.000Z"/>
    <n v="1.6"/>
    <n v="2.4"/>
    <x v="2"/>
    <d v="2023-09-11T00:20:00"/>
    <n v="1694391600.0000002"/>
    <n v="0.20833333333333331"/>
    <n v="0.61516666666666664"/>
  </r>
  <r>
    <x v="69"/>
    <s v="2023-09-11T00:20:00.000Z"/>
    <n v="1.57"/>
    <n v="2.5"/>
    <x v="2"/>
    <d v="2023-09-11T00:20:00"/>
    <n v="1694391600.0000002"/>
    <n v="0.23694267515923562"/>
    <n v="0.62947133757961782"/>
  </r>
  <r>
    <x v="69"/>
    <s v="2023-09-11T00:20:00.000Z"/>
    <n v="1.57"/>
    <n v="2.48"/>
    <x v="2"/>
    <d v="2023-09-11T00:20:00"/>
    <n v="1694391600.0000002"/>
    <n v="0.2337168687076227"/>
    <n v="0.62785843435381139"/>
  </r>
  <r>
    <x v="69"/>
    <s v="2023-09-11T00:20:00.000Z"/>
    <n v="1.56"/>
    <n v="2.38"/>
    <x v="2"/>
    <d v="2023-09-11T00:20:00"/>
    <n v="1694391600.0000002"/>
    <n v="0.22085757379875021"/>
    <n v="0.621428786899375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2AB07-063C-4B00-AA93-2AA190C28AB8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4" firstHeaderRow="0" firstDataRow="1" firstDataCol="1"/>
  <pivotFields count="9">
    <pivotField axis="axisRow" showAll="0">
      <items count="71">
        <item x="40"/>
        <item x="27"/>
        <item x="53"/>
        <item x="52"/>
        <item x="19"/>
        <item x="62"/>
        <item x="43"/>
        <item x="36"/>
        <item x="17"/>
        <item x="33"/>
        <item x="57"/>
        <item x="41"/>
        <item x="51"/>
        <item x="5"/>
        <item x="58"/>
        <item x="4"/>
        <item x="29"/>
        <item x="46"/>
        <item x="49"/>
        <item x="37"/>
        <item x="67"/>
        <item x="25"/>
        <item x="59"/>
        <item x="32"/>
        <item x="2"/>
        <item x="69"/>
        <item x="65"/>
        <item x="16"/>
        <item x="39"/>
        <item x="55"/>
        <item x="21"/>
        <item x="26"/>
        <item x="47"/>
        <item x="23"/>
        <item x="31"/>
        <item x="34"/>
        <item x="0"/>
        <item x="63"/>
        <item x="9"/>
        <item x="54"/>
        <item x="44"/>
        <item x="8"/>
        <item x="45"/>
        <item x="7"/>
        <item x="48"/>
        <item x="50"/>
        <item x="22"/>
        <item x="68"/>
        <item x="66"/>
        <item x="24"/>
        <item x="14"/>
        <item x="11"/>
        <item x="10"/>
        <item x="30"/>
        <item x="60"/>
        <item x="3"/>
        <item x="64"/>
        <item x="61"/>
        <item x="20"/>
        <item x="12"/>
        <item x="28"/>
        <item x="56"/>
        <item x="6"/>
        <item x="38"/>
        <item x="42"/>
        <item x="13"/>
        <item x="15"/>
        <item x="18"/>
        <item x="1"/>
        <item x="35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8" showAll="0"/>
    <pivotField numFmtId="169" showAll="0"/>
    <pivotField showAll="0"/>
    <pivotField dataField="1"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fave" fld="8" subtotal="min" baseField="0" baseItem="0"/>
    <dataField name="Max of fave" fld="8" subtotal="max" baseField="0" baseItem="0"/>
    <dataField name="Average of fav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320B-13FB-44AF-B757-DCABC309CBB8}">
  <dimension ref="A2:Q78"/>
  <sheetViews>
    <sheetView workbookViewId="0">
      <pane ySplit="2400" topLeftCell="A61" activePane="bottomLeft"/>
      <selection activeCell="H2" sqref="H2"/>
      <selection pane="bottomLeft" activeCell="B71" sqref="B71"/>
    </sheetView>
  </sheetViews>
  <sheetFormatPr defaultRowHeight="15" x14ac:dyDescent="0.25"/>
  <cols>
    <col min="1" max="1" width="55" bestFit="1" customWidth="1"/>
    <col min="2" max="3" width="12" bestFit="1" customWidth="1"/>
    <col min="4" max="4" width="15" bestFit="1" customWidth="1"/>
    <col min="5" max="5" width="12.140625" bestFit="1" customWidth="1"/>
    <col min="6" max="7" width="18" customWidth="1"/>
  </cols>
  <sheetData>
    <row r="2" spans="1:17" x14ac:dyDescent="0.25">
      <c r="F2">
        <f>10/220</f>
        <v>4.5454545454545456E-2</v>
      </c>
      <c r="G2">
        <f>F2/2</f>
        <v>2.2727272727272728E-2</v>
      </c>
      <c r="H2">
        <f>G2/2</f>
        <v>1.1363636363636364E-2</v>
      </c>
    </row>
    <row r="3" spans="1:17" x14ac:dyDescent="0.25">
      <c r="A3" s="4" t="s">
        <v>84</v>
      </c>
      <c r="B3" t="s">
        <v>327</v>
      </c>
      <c r="C3" t="s">
        <v>328</v>
      </c>
      <c r="D3" t="s">
        <v>360</v>
      </c>
      <c r="L3" t="s">
        <v>329</v>
      </c>
      <c r="M3" t="s">
        <v>330</v>
      </c>
    </row>
    <row r="4" spans="1:17" x14ac:dyDescent="0.25">
      <c r="A4" s="5" t="s">
        <v>146</v>
      </c>
      <c r="B4">
        <v>0.86103684598378782</v>
      </c>
      <c r="C4">
        <v>0.89002187902187901</v>
      </c>
      <c r="D4">
        <v>0.87052699057341565</v>
      </c>
      <c r="F4" t="s">
        <v>20</v>
      </c>
      <c r="G4" t="str">
        <f>VLOOKUP(F4,Raw!K$4:O$906,5,FALSE)</f>
        <v>MMA</v>
      </c>
      <c r="H4" s="45">
        <v>0.85144298605414281</v>
      </c>
      <c r="I4" s="45">
        <v>0.86031077694235591</v>
      </c>
      <c r="J4" s="45">
        <v>0.85741143401536368</v>
      </c>
      <c r="K4">
        <v>1694314800</v>
      </c>
      <c r="L4" s="34">
        <f t="shared" ref="L4:L35" si="0">MAX(I4-J4,J4-H4)</f>
        <v>5.9684479612208685E-3</v>
      </c>
      <c r="M4">
        <f t="shared" ref="M4:M35" si="1">I4/H4-1</f>
        <v>1.0415014315062088E-2</v>
      </c>
      <c r="N4" s="34">
        <v>1.6473933482171521E-2</v>
      </c>
      <c r="O4" s="34">
        <v>2.8850012942816416E-2</v>
      </c>
      <c r="P4" t="s">
        <v>54</v>
      </c>
      <c r="Q4" t="s">
        <v>55</v>
      </c>
    </row>
    <row r="5" spans="1:17" x14ac:dyDescent="0.25">
      <c r="A5" s="5" t="s">
        <v>129</v>
      </c>
      <c r="B5">
        <v>0.70147619047619048</v>
      </c>
      <c r="C5">
        <v>0.73988102609464834</v>
      </c>
      <c r="D5">
        <v>0.72256554086489799</v>
      </c>
      <c r="F5" t="s">
        <v>0</v>
      </c>
      <c r="G5" t="str">
        <f>VLOOKUP(F5,Raw!K$4:O$906,5,FALSE)</f>
        <v>MMA</v>
      </c>
      <c r="H5" s="45">
        <v>0.80972495446265946</v>
      </c>
      <c r="I5" s="45">
        <v>0.82247241505297775</v>
      </c>
      <c r="J5" s="45">
        <v>0.81647256901920351</v>
      </c>
      <c r="K5">
        <v>1694304899.9999998</v>
      </c>
      <c r="L5" s="34">
        <f t="shared" si="0"/>
        <v>6.747614556544046E-3</v>
      </c>
      <c r="M5">
        <f t="shared" si="1"/>
        <v>1.5742951381284342E-2</v>
      </c>
      <c r="N5" s="34">
        <v>1.7481246028754227E-2</v>
      </c>
      <c r="O5" s="34">
        <v>2.9983795393111023E-2</v>
      </c>
      <c r="P5" t="s">
        <v>46</v>
      </c>
      <c r="Q5" t="s">
        <v>47</v>
      </c>
    </row>
    <row r="6" spans="1:17" x14ac:dyDescent="0.25">
      <c r="A6" s="5" t="s">
        <v>18</v>
      </c>
      <c r="B6">
        <v>0.69078475425283936</v>
      </c>
      <c r="C6">
        <v>0.70685253456221198</v>
      </c>
      <c r="D6">
        <v>0.70064512253067057</v>
      </c>
      <c r="F6" t="s">
        <v>34</v>
      </c>
      <c r="G6" t="str">
        <f>VLOOKUP(F6,Raw!K$4:O$906,5,FALSE)</f>
        <v>NFL</v>
      </c>
      <c r="H6" s="45">
        <v>0.68941747293802091</v>
      </c>
      <c r="I6" s="45">
        <v>0.70420843091334895</v>
      </c>
      <c r="J6" s="45">
        <v>0.69643340565580114</v>
      </c>
      <c r="K6">
        <v>1694377500</v>
      </c>
      <c r="L6" s="34">
        <f t="shared" si="0"/>
        <v>7.7750252575478074E-3</v>
      </c>
      <c r="M6">
        <f t="shared" si="1"/>
        <v>2.1454283588570711E-2</v>
      </c>
      <c r="N6" s="34">
        <v>1.8951015817307182E-2</v>
      </c>
      <c r="O6" s="34">
        <v>3.0572499682297694E-2</v>
      </c>
      <c r="P6" t="s">
        <v>76</v>
      </c>
      <c r="Q6" t="s">
        <v>77</v>
      </c>
    </row>
    <row r="7" spans="1:17" x14ac:dyDescent="0.25">
      <c r="A7" s="5" t="s">
        <v>17</v>
      </c>
      <c r="B7">
        <v>0.51931232163143159</v>
      </c>
      <c r="C7">
        <v>0.5387777777777778</v>
      </c>
      <c r="D7">
        <v>0.5274149799252259</v>
      </c>
      <c r="F7" t="s">
        <v>324</v>
      </c>
      <c r="G7" t="str">
        <f>VLOOKUP(F7,Raw!K$4:O$906,5,FALSE)</f>
        <v>MMA</v>
      </c>
      <c r="H7" s="45">
        <v>0.77312184003315376</v>
      </c>
      <c r="I7" s="45">
        <v>0.78904878048780491</v>
      </c>
      <c r="J7" s="45">
        <v>0.78103624582112741</v>
      </c>
      <c r="K7">
        <v>1694315699.9999998</v>
      </c>
      <c r="L7" s="34">
        <f t="shared" si="0"/>
        <v>8.0125346666775066E-3</v>
      </c>
      <c r="M7">
        <f t="shared" si="1"/>
        <v>2.0600815589387755E-2</v>
      </c>
      <c r="N7" s="34">
        <v>1.4297064944612248E-2</v>
      </c>
      <c r="O7" s="34">
        <v>2.3366636697503607E-2</v>
      </c>
      <c r="P7" t="s">
        <v>335</v>
      </c>
      <c r="Q7" t="s">
        <v>336</v>
      </c>
    </row>
    <row r="8" spans="1:17" x14ac:dyDescent="0.25">
      <c r="A8" s="5" t="s">
        <v>116</v>
      </c>
      <c r="B8">
        <v>0.87742857142857145</v>
      </c>
      <c r="C8">
        <v>0.91578971962616817</v>
      </c>
      <c r="D8">
        <v>0.897619185507882</v>
      </c>
      <c r="F8" t="s">
        <v>37</v>
      </c>
      <c r="G8" t="str">
        <f>VLOOKUP(F8,Raw!K$4:O$906,5,FALSE)</f>
        <v>NFL</v>
      </c>
      <c r="H8" s="45">
        <v>0.61516666666666664</v>
      </c>
      <c r="I8" s="45">
        <v>0.63151282051282043</v>
      </c>
      <c r="J8" s="45">
        <v>0.62372911809405041</v>
      </c>
      <c r="K8">
        <v>1694391600.0000002</v>
      </c>
      <c r="L8" s="34">
        <f t="shared" si="0"/>
        <v>8.562451427383766E-3</v>
      </c>
      <c r="M8">
        <f t="shared" si="1"/>
        <v>2.6571910885105021E-2</v>
      </c>
      <c r="N8" s="34">
        <v>1.3316289035881779E-2</v>
      </c>
      <c r="O8" s="34">
        <v>2.2051042639277929E-2</v>
      </c>
      <c r="P8" t="s">
        <v>82</v>
      </c>
      <c r="Q8" t="s">
        <v>83</v>
      </c>
    </row>
    <row r="9" spans="1:17" x14ac:dyDescent="0.25">
      <c r="A9" s="5" t="s">
        <v>29</v>
      </c>
      <c r="B9">
        <v>0.73988102609464834</v>
      </c>
      <c r="C9">
        <v>0.77175487012987021</v>
      </c>
      <c r="D9">
        <v>0.7503906275832769</v>
      </c>
      <c r="F9" t="s">
        <v>30</v>
      </c>
      <c r="G9" t="str">
        <f>VLOOKUP(F9,Raw!K$4:O$906,5,FALSE)</f>
        <v>NFL</v>
      </c>
      <c r="H9" s="45">
        <v>0.67725615763546798</v>
      </c>
      <c r="I9" s="45">
        <v>0.69304464884545369</v>
      </c>
      <c r="J9" s="45">
        <v>0.68433080593204954</v>
      </c>
      <c r="K9">
        <v>1694365200.0000002</v>
      </c>
      <c r="L9" s="34">
        <f t="shared" si="0"/>
        <v>8.7138429134041573E-3</v>
      </c>
      <c r="M9">
        <f t="shared" si="1"/>
        <v>2.3312436560353644E-2</v>
      </c>
      <c r="N9" s="34">
        <v>1.5891662003757023E-2</v>
      </c>
      <c r="O9" s="34">
        <v>2.8437897029884307E-2</v>
      </c>
      <c r="P9" t="s">
        <v>70</v>
      </c>
      <c r="Q9" t="s">
        <v>71</v>
      </c>
    </row>
    <row r="10" spans="1:17" x14ac:dyDescent="0.25">
      <c r="A10" s="5" t="s">
        <v>151</v>
      </c>
      <c r="B10">
        <v>0.60223122487835834</v>
      </c>
      <c r="C10">
        <v>0.62538970492655666</v>
      </c>
      <c r="D10">
        <v>0.61450572608073706</v>
      </c>
      <c r="F10" t="s">
        <v>36</v>
      </c>
      <c r="G10" t="str">
        <f>VLOOKUP(F10,Raw!K$4:O$906,5,FALSE)</f>
        <v>NFL</v>
      </c>
      <c r="H10" s="45">
        <v>0.60126434558349451</v>
      </c>
      <c r="I10" s="45">
        <v>0.61713207547169813</v>
      </c>
      <c r="J10" s="45">
        <v>0.61006922513662354</v>
      </c>
      <c r="K10">
        <v>1694377500</v>
      </c>
      <c r="L10" s="34">
        <f t="shared" si="0"/>
        <v>8.8048795531290303E-3</v>
      </c>
      <c r="M10">
        <f t="shared" si="1"/>
        <v>2.6390605072058371E-2</v>
      </c>
      <c r="N10" s="34">
        <v>1.8145423308875364E-2</v>
      </c>
      <c r="O10" s="34">
        <v>3.0502628021657374E-2</v>
      </c>
      <c r="P10" t="s">
        <v>80</v>
      </c>
      <c r="Q10" t="s">
        <v>81</v>
      </c>
    </row>
    <row r="11" spans="1:17" x14ac:dyDescent="0.25">
      <c r="A11" s="5" t="s">
        <v>141</v>
      </c>
      <c r="B11">
        <v>0.76526356589147282</v>
      </c>
      <c r="C11">
        <v>0.79583606557377051</v>
      </c>
      <c r="D11">
        <v>0.78173749937364434</v>
      </c>
      <c r="F11" t="s">
        <v>27</v>
      </c>
      <c r="G11" t="str">
        <f>VLOOKUP(F11,Raw!K$4:O$906,5,FALSE)</f>
        <v>NFL</v>
      </c>
      <c r="H11" s="45">
        <v>0.70147619047619048</v>
      </c>
      <c r="I11" s="45">
        <v>0.71971350364963504</v>
      </c>
      <c r="J11" s="45">
        <v>0.7105299335946873</v>
      </c>
      <c r="K11">
        <v>1694365200.0000002</v>
      </c>
      <c r="L11" s="34">
        <f t="shared" si="0"/>
        <v>9.1835700549477428E-3</v>
      </c>
      <c r="M11">
        <f t="shared" si="1"/>
        <v>2.5998477811576715E-2</v>
      </c>
      <c r="N11" s="34">
        <v>2.0261427098914542E-2</v>
      </c>
      <c r="O11" s="34">
        <v>3.3820346320346251E-2</v>
      </c>
      <c r="P11" t="s">
        <v>64</v>
      </c>
      <c r="Q11" t="s">
        <v>65</v>
      </c>
    </row>
    <row r="12" spans="1:17" x14ac:dyDescent="0.25">
      <c r="A12" s="5" t="s">
        <v>113</v>
      </c>
      <c r="B12">
        <v>0.98431037451571246</v>
      </c>
      <c r="C12">
        <v>0.99880487804878049</v>
      </c>
      <c r="D12">
        <v>0.99155762628224653</v>
      </c>
      <c r="F12" t="s">
        <v>18</v>
      </c>
      <c r="G12" t="str">
        <f>VLOOKUP(F12,Raw!K$4:O$906,5,FALSE)</f>
        <v>MMA</v>
      </c>
      <c r="H12" s="45">
        <v>0.69078475425283936</v>
      </c>
      <c r="I12" s="45">
        <v>0.70685253456221198</v>
      </c>
      <c r="J12" s="45">
        <v>0.70064512253067057</v>
      </c>
      <c r="K12">
        <v>1694311202</v>
      </c>
      <c r="L12" s="34">
        <f t="shared" si="0"/>
        <v>9.8603682778312107E-3</v>
      </c>
      <c r="M12">
        <f t="shared" si="1"/>
        <v>2.326018374095673E-2</v>
      </c>
      <c r="N12" s="34">
        <v>6.4865689865689635E-3</v>
      </c>
      <c r="O12" s="34">
        <v>1.2019230769230727E-2</v>
      </c>
      <c r="P12" t="s">
        <v>52</v>
      </c>
      <c r="Q12" t="s">
        <v>53</v>
      </c>
    </row>
    <row r="13" spans="1:17" x14ac:dyDescent="0.25">
      <c r="A13" s="5" t="s">
        <v>137</v>
      </c>
      <c r="B13">
        <v>0.92114686248331101</v>
      </c>
      <c r="C13">
        <v>0.95208669108669108</v>
      </c>
      <c r="D13">
        <v>0.93620521990737327</v>
      </c>
      <c r="F13" t="s">
        <v>323</v>
      </c>
      <c r="G13" t="str">
        <f>VLOOKUP(F13,Raw!K$4:O$906,5,FALSE)</f>
        <v>MMA</v>
      </c>
      <c r="H13" s="45">
        <v>0.7275242165242165</v>
      </c>
      <c r="I13" s="45">
        <v>0.746930735930736</v>
      </c>
      <c r="J13" s="45">
        <v>0.73742929015790903</v>
      </c>
      <c r="K13">
        <v>1694299499.9999998</v>
      </c>
      <c r="L13" s="34">
        <f t="shared" si="0"/>
        <v>9.9050736336925294E-3</v>
      </c>
      <c r="M13">
        <f t="shared" si="1"/>
        <v>2.6674740119628115E-2</v>
      </c>
      <c r="N13" s="34">
        <v>1.1564201131173846E-2</v>
      </c>
      <c r="O13" s="34">
        <v>2.016723332922199E-2</v>
      </c>
      <c r="P13" t="s">
        <v>333</v>
      </c>
      <c r="Q13" t="s">
        <v>334</v>
      </c>
    </row>
    <row r="14" spans="1:17" x14ac:dyDescent="0.25">
      <c r="A14" s="5" t="s">
        <v>24</v>
      </c>
      <c r="B14">
        <v>0.62659478772593524</v>
      </c>
      <c r="C14">
        <v>0.65344658253155075</v>
      </c>
      <c r="D14">
        <v>0.63449556671424356</v>
      </c>
      <c r="F14" t="s">
        <v>28</v>
      </c>
      <c r="G14" t="str">
        <f>VLOOKUP(F14,Raw!K$4:O$906,5,FALSE)</f>
        <v>NFL</v>
      </c>
      <c r="H14" s="45">
        <v>0.61322567287784679</v>
      </c>
      <c r="I14" s="45">
        <v>0.63339290620706878</v>
      </c>
      <c r="J14" s="45">
        <v>0.62298507451201979</v>
      </c>
      <c r="K14">
        <v>1694365200.0000002</v>
      </c>
      <c r="L14" s="34">
        <f t="shared" si="0"/>
        <v>1.0407831695048997E-2</v>
      </c>
      <c r="M14">
        <f t="shared" si="1"/>
        <v>3.2887131477352893E-2</v>
      </c>
      <c r="N14" s="34">
        <v>2.1364242546593304E-2</v>
      </c>
      <c r="O14" s="34">
        <v>3.5283687943262421E-2</v>
      </c>
      <c r="P14" t="s">
        <v>66</v>
      </c>
      <c r="Q14" t="s">
        <v>67</v>
      </c>
    </row>
    <row r="15" spans="1:17" x14ac:dyDescent="0.25">
      <c r="A15" s="5" t="s">
        <v>148</v>
      </c>
      <c r="B15">
        <v>0.67725615763546798</v>
      </c>
      <c r="C15">
        <v>0.71971350364963504</v>
      </c>
      <c r="D15">
        <v>0.70608668713292466</v>
      </c>
      <c r="F15" t="s">
        <v>31</v>
      </c>
      <c r="G15" t="str">
        <f>VLOOKUP(F15,Raw!K$4:O$906,5,FALSE)</f>
        <v>NFL</v>
      </c>
      <c r="H15" s="45">
        <v>0.63959689330277558</v>
      </c>
      <c r="I15" s="45">
        <v>0.65914814814814815</v>
      </c>
      <c r="J15" s="45">
        <v>0.65031787284778531</v>
      </c>
      <c r="K15">
        <v>1694377500</v>
      </c>
      <c r="L15" s="34">
        <f t="shared" si="0"/>
        <v>1.0720979545009723E-2</v>
      </c>
      <c r="M15">
        <f t="shared" si="1"/>
        <v>3.0568089135663223E-2</v>
      </c>
      <c r="N15" s="34">
        <v>2.1089350388707517E-2</v>
      </c>
      <c r="O15" s="34">
        <v>3.4522974771397097E-2</v>
      </c>
      <c r="P15" t="s">
        <v>72</v>
      </c>
      <c r="Q15" t="s">
        <v>73</v>
      </c>
    </row>
    <row r="16" spans="1:17" x14ac:dyDescent="0.25">
      <c r="A16" s="5" t="s">
        <v>14</v>
      </c>
      <c r="B16">
        <v>0.65914814814814815</v>
      </c>
      <c r="C16">
        <v>0.70439992166079124</v>
      </c>
      <c r="D16">
        <v>0.67450733610945668</v>
      </c>
      <c r="F16" t="s">
        <v>17</v>
      </c>
      <c r="G16" t="str">
        <f>VLOOKUP(F16,Raw!K$4:O$906,5,FALSE)</f>
        <v>MMA</v>
      </c>
      <c r="H16" s="45">
        <v>0.51931232163143159</v>
      </c>
      <c r="I16" s="45">
        <v>0.5387777777777778</v>
      </c>
      <c r="J16" s="45">
        <v>0.5274149799252259</v>
      </c>
      <c r="K16">
        <v>1694311200.0000002</v>
      </c>
      <c r="L16" s="34">
        <f t="shared" si="0"/>
        <v>1.1362797852551898E-2</v>
      </c>
      <c r="M16">
        <f t="shared" si="1"/>
        <v>3.7483139404809407E-2</v>
      </c>
      <c r="N16" s="34">
        <v>6.747614556544046E-3</v>
      </c>
      <c r="O16" s="34">
        <v>1.2747460590318282E-2</v>
      </c>
      <c r="P16" t="s">
        <v>50</v>
      </c>
      <c r="Q16" t="s">
        <v>51</v>
      </c>
    </row>
    <row r="17" spans="1:17" x14ac:dyDescent="0.25">
      <c r="A17" s="5" t="s">
        <v>98</v>
      </c>
      <c r="B17">
        <v>0.98681873571972578</v>
      </c>
      <c r="C17">
        <v>0.98681873571972578</v>
      </c>
      <c r="D17">
        <v>0.98681873571972578</v>
      </c>
      <c r="F17" t="s">
        <v>322</v>
      </c>
      <c r="G17" t="str">
        <f>VLOOKUP(F17,Raw!K$4:O$906,5,FALSE)</f>
        <v>MMA</v>
      </c>
      <c r="H17" s="45">
        <v>0.58817897538256825</v>
      </c>
      <c r="I17" s="45">
        <v>0.60879304876437157</v>
      </c>
      <c r="J17" s="45">
        <v>0.59722884763319772</v>
      </c>
      <c r="K17">
        <v>1694299499.9999998</v>
      </c>
      <c r="L17" s="34">
        <f t="shared" si="0"/>
        <v>1.1564201131173846E-2</v>
      </c>
      <c r="M17">
        <f t="shared" si="1"/>
        <v>3.5047280240500411E-2</v>
      </c>
      <c r="N17" s="34">
        <v>1.7431246108242648E-2</v>
      </c>
      <c r="O17" s="34">
        <v>2.9955789043458303E-2</v>
      </c>
      <c r="P17" t="s">
        <v>343</v>
      </c>
      <c r="Q17" t="s">
        <v>344</v>
      </c>
    </row>
    <row r="18" spans="1:17" x14ac:dyDescent="0.25">
      <c r="A18" s="5" t="s">
        <v>25</v>
      </c>
      <c r="B18">
        <v>0.80972495446265946</v>
      </c>
      <c r="C18">
        <v>0.83857496740547588</v>
      </c>
      <c r="D18">
        <v>0.82127882241761829</v>
      </c>
      <c r="F18" t="s">
        <v>122</v>
      </c>
      <c r="G18" t="str">
        <f>VLOOKUP(F18,Raw!K$4:O$906,5,FALSE)</f>
        <v>NCAAF</v>
      </c>
      <c r="H18" s="45">
        <v>0.78600000000000003</v>
      </c>
      <c r="I18" s="45">
        <v>0.80719970193740687</v>
      </c>
      <c r="J18" s="45">
        <v>0.79541458999248416</v>
      </c>
      <c r="K18">
        <v>1694296799.9999998</v>
      </c>
      <c r="L18" s="34">
        <f t="shared" si="0"/>
        <v>1.178511194492271E-2</v>
      </c>
      <c r="M18">
        <f t="shared" si="1"/>
        <v>2.6971630963621873E-2</v>
      </c>
      <c r="N18" s="34">
        <v>1.8050887024679385E-2</v>
      </c>
      <c r="O18" s="34">
        <v>3.0112044817927175E-2</v>
      </c>
      <c r="P18" t="s">
        <v>204</v>
      </c>
      <c r="Q18" t="s">
        <v>205</v>
      </c>
    </row>
    <row r="19" spans="1:17" x14ac:dyDescent="0.25">
      <c r="A19" s="5" t="s">
        <v>97</v>
      </c>
      <c r="B19">
        <v>0.71991690009337073</v>
      </c>
      <c r="C19">
        <v>0.74408270676691735</v>
      </c>
      <c r="D19">
        <v>0.73137074516314016</v>
      </c>
      <c r="F19" t="s">
        <v>151</v>
      </c>
      <c r="G19" t="str">
        <f>VLOOKUP(F19,Raw!K$4:O$906,5,FALSE)</f>
        <v>NCAAF</v>
      </c>
      <c r="H19" s="45">
        <v>0.60223122487835834</v>
      </c>
      <c r="I19" s="45">
        <v>0.62538970492655666</v>
      </c>
      <c r="J19" s="45">
        <v>0.61450572608073706</v>
      </c>
      <c r="K19">
        <v>1694312940.0000002</v>
      </c>
      <c r="L19" s="34">
        <f t="shared" si="0"/>
        <v>1.2274501202378718E-2</v>
      </c>
      <c r="M19">
        <f t="shared" si="1"/>
        <v>3.8454465812323146E-2</v>
      </c>
      <c r="N19" s="34">
        <v>8.0125346666775066E-3</v>
      </c>
      <c r="O19" s="34">
        <v>1.5788491209985711E-2</v>
      </c>
      <c r="P19" t="s">
        <v>158</v>
      </c>
      <c r="Q19" t="s">
        <v>159</v>
      </c>
    </row>
    <row r="20" spans="1:17" x14ac:dyDescent="0.25">
      <c r="A20" s="5" t="s">
        <v>132</v>
      </c>
      <c r="B20">
        <v>0.59663899868247694</v>
      </c>
      <c r="C20">
        <v>0.62659478772593524</v>
      </c>
      <c r="D20">
        <v>0.61858003911598958</v>
      </c>
      <c r="F20" t="s">
        <v>102</v>
      </c>
      <c r="G20" t="str">
        <f>VLOOKUP(F20,Raw!K$4:O$906,5,FALSE)</f>
        <v>NCAAF</v>
      </c>
      <c r="H20" s="45">
        <v>0.62575150364039256</v>
      </c>
      <c r="I20" s="45">
        <v>0.64911814033789617</v>
      </c>
      <c r="J20" s="45">
        <v>0.63675823013505362</v>
      </c>
      <c r="K20">
        <v>1694287739.9999998</v>
      </c>
      <c r="L20" s="34">
        <f t="shared" si="0"/>
        <v>1.235991020284255E-2</v>
      </c>
      <c r="M20">
        <f t="shared" si="1"/>
        <v>3.7341718815800062E-2</v>
      </c>
      <c r="N20" s="34">
        <v>1.64283281185581E-2</v>
      </c>
      <c r="O20" s="34">
        <v>2.8824779685262092E-2</v>
      </c>
      <c r="P20" t="s">
        <v>198</v>
      </c>
      <c r="Q20" t="s">
        <v>199</v>
      </c>
    </row>
    <row r="21" spans="1:17" x14ac:dyDescent="0.25">
      <c r="A21" s="5" t="s">
        <v>319</v>
      </c>
      <c r="B21">
        <v>0.70147619047619048</v>
      </c>
      <c r="C21">
        <v>0.74342565796969351</v>
      </c>
      <c r="D21">
        <v>0.71963717378138503</v>
      </c>
      <c r="F21" t="s">
        <v>320</v>
      </c>
      <c r="G21" t="str">
        <f>VLOOKUP(F21,Raw!K$4:O$906,5,FALSE)</f>
        <v>MMA</v>
      </c>
      <c r="H21" s="45">
        <v>0.61322567287784679</v>
      </c>
      <c r="I21" s="45">
        <v>0.63406242144951819</v>
      </c>
      <c r="J21" s="45">
        <v>0.62568209999993019</v>
      </c>
      <c r="K21">
        <v>1694299499.9999998</v>
      </c>
      <c r="L21" s="34">
        <f t="shared" si="0"/>
        <v>1.2456427122083391E-2</v>
      </c>
      <c r="M21">
        <f t="shared" si="1"/>
        <v>3.3978924062140647E-2</v>
      </c>
      <c r="N21" s="34">
        <v>1.4702966068575907E-2</v>
      </c>
      <c r="O21" s="34">
        <v>2.4165806673546619E-2</v>
      </c>
      <c r="P21" t="s">
        <v>337</v>
      </c>
      <c r="Q21" t="s">
        <v>338</v>
      </c>
    </row>
    <row r="22" spans="1:17" x14ac:dyDescent="0.25">
      <c r="A22" s="5" t="s">
        <v>323</v>
      </c>
      <c r="B22">
        <v>0.7275242165242165</v>
      </c>
      <c r="C22">
        <v>0.746930735930736</v>
      </c>
      <c r="D22">
        <v>0.73742929015790903</v>
      </c>
      <c r="F22" t="s">
        <v>97</v>
      </c>
      <c r="G22" t="str">
        <f>VLOOKUP(F22,Raw!K$4:O$906,5,FALSE)</f>
        <v>NCAAF</v>
      </c>
      <c r="H22" s="45">
        <v>0.71991690009337073</v>
      </c>
      <c r="I22" s="45">
        <v>0.74408270676691735</v>
      </c>
      <c r="J22" s="45">
        <v>0.73137074516314016</v>
      </c>
      <c r="K22">
        <v>1694275140.0000002</v>
      </c>
      <c r="L22" s="34">
        <f t="shared" si="0"/>
        <v>1.2711961603777189E-2</v>
      </c>
      <c r="M22">
        <f t="shared" si="1"/>
        <v>3.3567494623910621E-2</v>
      </c>
      <c r="N22" s="34">
        <v>1.0407831695048997E-2</v>
      </c>
      <c r="O22" s="34">
        <v>1.9406519406519496E-2</v>
      </c>
      <c r="P22" t="s">
        <v>170</v>
      </c>
      <c r="Q22" t="s">
        <v>171</v>
      </c>
    </row>
    <row r="23" spans="1:17" x14ac:dyDescent="0.25">
      <c r="A23" s="5" t="s">
        <v>142</v>
      </c>
      <c r="B23">
        <v>0.9517692307692307</v>
      </c>
      <c r="C23">
        <v>0.97479950495049505</v>
      </c>
      <c r="D23">
        <v>0.96016807033539331</v>
      </c>
      <c r="F23" t="s">
        <v>100</v>
      </c>
      <c r="G23" t="str">
        <f>VLOOKUP(F23,Raw!K$4:O$906,5,FALSE)</f>
        <v>NCAAF</v>
      </c>
      <c r="H23" s="45">
        <v>0.86263996948893973</v>
      </c>
      <c r="I23" s="45">
        <v>0.88335449735449734</v>
      </c>
      <c r="J23" s="45">
        <v>0.8760962162778958</v>
      </c>
      <c r="K23">
        <v>1694275140.0000002</v>
      </c>
      <c r="L23" s="34">
        <f t="shared" si="0"/>
        <v>1.3456246788956072E-2</v>
      </c>
      <c r="M23">
        <f t="shared" si="1"/>
        <v>2.4012946997841622E-2</v>
      </c>
      <c r="N23" s="34">
        <v>1.7296144987857587E-2</v>
      </c>
      <c r="O23" s="34">
        <v>2.9527488321954731E-2</v>
      </c>
      <c r="P23" t="s">
        <v>202</v>
      </c>
      <c r="Q23" t="s">
        <v>203</v>
      </c>
    </row>
    <row r="24" spans="1:17" x14ac:dyDescent="0.25">
      <c r="A24" s="5" t="s">
        <v>35</v>
      </c>
      <c r="B24">
        <v>0.51100000000000001</v>
      </c>
      <c r="C24">
        <v>0.53422404371584697</v>
      </c>
      <c r="D24">
        <v>0.52553669494274202</v>
      </c>
      <c r="F24" t="s">
        <v>96</v>
      </c>
      <c r="G24" t="str">
        <f>VLOOKUP(F24,Raw!K$4:O$906,5,FALSE)</f>
        <v>NCAAF</v>
      </c>
      <c r="H24" s="45">
        <v>0.7275242165242165</v>
      </c>
      <c r="I24" s="45">
        <v>0.74408270676691735</v>
      </c>
      <c r="J24" s="45">
        <v>0.74106820450073307</v>
      </c>
      <c r="K24">
        <v>1694275140.0000002</v>
      </c>
      <c r="L24" s="34">
        <f t="shared" si="0"/>
        <v>1.3543987976516569E-2</v>
      </c>
      <c r="M24">
        <f t="shared" si="1"/>
        <v>2.2760053709015793E-2</v>
      </c>
      <c r="N24" s="34">
        <v>2.0858780667245669E-2</v>
      </c>
      <c r="O24" s="34">
        <v>3.391953391953384E-2</v>
      </c>
      <c r="P24" t="s">
        <v>216</v>
      </c>
      <c r="Q24" t="s">
        <v>217</v>
      </c>
    </row>
    <row r="25" spans="1:17" x14ac:dyDescent="0.25">
      <c r="A25" s="5" t="s">
        <v>125</v>
      </c>
      <c r="B25">
        <v>0.7275242165242165</v>
      </c>
      <c r="C25">
        <v>0.75970801033591728</v>
      </c>
      <c r="D25">
        <v>0.74222676430716306</v>
      </c>
      <c r="F25" t="s">
        <v>105</v>
      </c>
      <c r="G25" t="str">
        <f>VLOOKUP(F25,Raw!K$4:O$906,5,FALSE)</f>
        <v>NCAAF</v>
      </c>
      <c r="H25" s="45">
        <v>0.63567532467532462</v>
      </c>
      <c r="I25" s="45">
        <v>0.65914814814814815</v>
      </c>
      <c r="J25" s="45">
        <v>0.64929470808861434</v>
      </c>
      <c r="K25">
        <v>1694287739.9999998</v>
      </c>
      <c r="L25" s="34">
        <f t="shared" si="0"/>
        <v>1.3619383413289721E-2</v>
      </c>
      <c r="M25">
        <f t="shared" si="1"/>
        <v>3.6925805614387297E-2</v>
      </c>
      <c r="N25" s="34">
        <v>1.9513644653813556E-2</v>
      </c>
      <c r="O25" s="34">
        <v>3.2165749999714222E-2</v>
      </c>
      <c r="P25" t="s">
        <v>210</v>
      </c>
      <c r="Q25" t="s">
        <v>211</v>
      </c>
    </row>
    <row r="26" spans="1:17" x14ac:dyDescent="0.25">
      <c r="A26" s="5" t="s">
        <v>26</v>
      </c>
      <c r="B26">
        <v>0.56250726523530692</v>
      </c>
      <c r="C26">
        <v>0.59300989325696429</v>
      </c>
      <c r="D26">
        <v>0.57114061582386411</v>
      </c>
      <c r="F26" t="s">
        <v>317</v>
      </c>
      <c r="G26" t="str">
        <f>VLOOKUP(F26,Raw!K$4:O$906,5,FALSE)</f>
        <v>MMA</v>
      </c>
      <c r="H26" s="45">
        <v>0.65914814814814815</v>
      </c>
      <c r="I26" s="45">
        <v>0.68100241138172168</v>
      </c>
      <c r="J26" s="45">
        <v>0.66670534643710944</v>
      </c>
      <c r="K26">
        <v>1694296799.9999998</v>
      </c>
      <c r="L26" s="34">
        <f t="shared" si="0"/>
        <v>1.4297064944612248E-2</v>
      </c>
      <c r="M26">
        <f t="shared" si="1"/>
        <v>3.3155313103696349E-2</v>
      </c>
      <c r="N26" s="34">
        <v>1.6596338749052086E-2</v>
      </c>
      <c r="O26" s="34">
        <v>2.8850012942816416E-2</v>
      </c>
      <c r="P26" t="s">
        <v>339</v>
      </c>
      <c r="Q26" t="s">
        <v>340</v>
      </c>
    </row>
    <row r="27" spans="1:17" x14ac:dyDescent="0.25">
      <c r="A27" s="5" t="s">
        <v>136</v>
      </c>
      <c r="B27">
        <v>0.81557290767903368</v>
      </c>
      <c r="C27">
        <v>0.84401080470891798</v>
      </c>
      <c r="D27">
        <v>0.83027587374760958</v>
      </c>
      <c r="F27" t="s">
        <v>35</v>
      </c>
      <c r="G27" t="str">
        <f>VLOOKUP(F27,Raw!K$4:O$906,5,FALSE)</f>
        <v>NFL</v>
      </c>
      <c r="H27" s="45">
        <v>0.51100000000000001</v>
      </c>
      <c r="I27" s="45">
        <v>0.53422404371584697</v>
      </c>
      <c r="J27" s="45">
        <v>0.52553669494274202</v>
      </c>
      <c r="K27">
        <v>1694377500</v>
      </c>
      <c r="L27" s="34">
        <f t="shared" si="0"/>
        <v>1.4536694942742012E-2</v>
      </c>
      <c r="M27">
        <f t="shared" si="1"/>
        <v>4.5448226449798401E-2</v>
      </c>
      <c r="N27" s="34">
        <v>1.2196090757535027E-2</v>
      </c>
      <c r="O27" s="34">
        <v>2.0614073381803322E-2</v>
      </c>
      <c r="P27" t="s">
        <v>78</v>
      </c>
      <c r="Q27" t="s">
        <v>79</v>
      </c>
    </row>
    <row r="28" spans="1:17" x14ac:dyDescent="0.25">
      <c r="A28" s="5" t="s">
        <v>94</v>
      </c>
      <c r="B28">
        <v>0.58312847033206316</v>
      </c>
      <c r="C28">
        <v>0.61970409193260345</v>
      </c>
      <c r="D28">
        <v>0.5972337255316692</v>
      </c>
      <c r="F28" t="s">
        <v>136</v>
      </c>
      <c r="G28" t="str">
        <f>VLOOKUP(F28,Raw!K$4:O$906,5,FALSE)</f>
        <v>NCAAF</v>
      </c>
      <c r="H28" s="45">
        <v>0.81557290767903368</v>
      </c>
      <c r="I28" s="45">
        <v>0.84401080470891798</v>
      </c>
      <c r="J28" s="45">
        <v>0.83027587374760958</v>
      </c>
      <c r="K28">
        <v>1694300400.0000002</v>
      </c>
      <c r="L28" s="34">
        <f t="shared" si="0"/>
        <v>1.4702966068575907E-2</v>
      </c>
      <c r="M28">
        <f t="shared" si="1"/>
        <v>3.4868614151018384E-2</v>
      </c>
      <c r="N28" s="34">
        <v>1.2456427122083391E-2</v>
      </c>
      <c r="O28" s="34">
        <v>2.1199701937406834E-2</v>
      </c>
      <c r="P28" t="s">
        <v>178</v>
      </c>
      <c r="Q28" t="s">
        <v>179</v>
      </c>
    </row>
    <row r="29" spans="1:17" x14ac:dyDescent="0.25">
      <c r="A29" s="5" t="s">
        <v>37</v>
      </c>
      <c r="B29">
        <v>0.61516666666666664</v>
      </c>
      <c r="C29">
        <v>0.63151282051282043</v>
      </c>
      <c r="D29">
        <v>0.62372911809405041</v>
      </c>
      <c r="F29" t="s">
        <v>127</v>
      </c>
      <c r="G29" t="str">
        <f>VLOOKUP(F29,Raw!K$4:O$906,5,FALSE)</f>
        <v>NCAAF</v>
      </c>
      <c r="H29" s="45">
        <v>0.80972495446265946</v>
      </c>
      <c r="I29" s="45">
        <v>0.83857496740547588</v>
      </c>
      <c r="J29" s="45">
        <v>0.82345616821800571</v>
      </c>
      <c r="K29">
        <v>1694298600</v>
      </c>
      <c r="L29" s="34">
        <f t="shared" si="0"/>
        <v>1.5118799187470167E-2</v>
      </c>
      <c r="M29">
        <f t="shared" si="1"/>
        <v>3.5629398333118623E-2</v>
      </c>
      <c r="N29" s="34">
        <v>1.4631434615101746E-2</v>
      </c>
      <c r="O29" s="34">
        <v>2.3678179458505477E-2</v>
      </c>
      <c r="P29" t="s">
        <v>188</v>
      </c>
      <c r="Q29" t="s">
        <v>189</v>
      </c>
    </row>
    <row r="30" spans="1:17" x14ac:dyDescent="0.25">
      <c r="A30" s="5" t="s">
        <v>33</v>
      </c>
      <c r="B30">
        <v>0.63310012210012212</v>
      </c>
      <c r="C30">
        <v>0.66701965601965596</v>
      </c>
      <c r="D30">
        <v>0.65012612731688779</v>
      </c>
      <c r="F30" t="s">
        <v>99</v>
      </c>
      <c r="G30" t="str">
        <f>VLOOKUP(F30,Raw!K$4:O$906,5,FALSE)</f>
        <v>NCAAF</v>
      </c>
      <c r="H30" s="45">
        <v>0.57575984889368592</v>
      </c>
      <c r="I30" s="45">
        <v>0.5994380283521914</v>
      </c>
      <c r="J30" s="45">
        <v>0.58393121328916153</v>
      </c>
      <c r="K30">
        <v>1694275140.0000002</v>
      </c>
      <c r="L30" s="34">
        <f t="shared" si="0"/>
        <v>1.5506815063029866E-2</v>
      </c>
      <c r="M30">
        <f t="shared" si="1"/>
        <v>4.1125096694399232E-2</v>
      </c>
      <c r="N30" s="34">
        <v>2.2932512381843795E-2</v>
      </c>
      <c r="O30" s="34">
        <v>4.092686701382342E-2</v>
      </c>
      <c r="P30" t="s">
        <v>224</v>
      </c>
      <c r="Q30" t="s">
        <v>225</v>
      </c>
    </row>
    <row r="31" spans="1:17" x14ac:dyDescent="0.25">
      <c r="A31" s="5" t="s">
        <v>111</v>
      </c>
      <c r="B31">
        <v>0.58134632034632039</v>
      </c>
      <c r="C31">
        <v>0.61516666666666664</v>
      </c>
      <c r="D31">
        <v>0.59949174365519575</v>
      </c>
      <c r="F31" t="s">
        <v>108</v>
      </c>
      <c r="G31" t="str">
        <f>VLOOKUP(F31,Raw!K$4:O$906,5,FALSE)</f>
        <v>NCAAF</v>
      </c>
      <c r="H31" s="45">
        <v>0.71202851799906508</v>
      </c>
      <c r="I31" s="45">
        <v>0.7420123133921761</v>
      </c>
      <c r="J31" s="45">
        <v>0.72626559028858417</v>
      </c>
      <c r="K31">
        <v>1694287800</v>
      </c>
      <c r="L31" s="34">
        <f t="shared" si="0"/>
        <v>1.5746723103591931E-2</v>
      </c>
      <c r="M31">
        <f t="shared" si="1"/>
        <v>4.2110385518505877E-2</v>
      </c>
      <c r="N31" s="34">
        <v>1.9494888448463366E-2</v>
      </c>
      <c r="O31" s="34">
        <v>3.1873844035221865E-2</v>
      </c>
      <c r="P31" t="s">
        <v>208</v>
      </c>
      <c r="Q31" t="s">
        <v>209</v>
      </c>
    </row>
    <row r="32" spans="1:17" x14ac:dyDescent="0.25">
      <c r="A32" s="5" t="s">
        <v>145</v>
      </c>
      <c r="B32">
        <v>0.9151394335511982</v>
      </c>
      <c r="C32">
        <v>0.93719047619047613</v>
      </c>
      <c r="D32">
        <v>0.92387418715459435</v>
      </c>
      <c r="F32" t="s">
        <v>101</v>
      </c>
      <c r="G32" t="str">
        <f>VLOOKUP(F32,Raw!K$4:O$906,5,FALSE)</f>
        <v>NCAAF</v>
      </c>
      <c r="H32" s="45">
        <v>0.71202851799906508</v>
      </c>
      <c r="I32" s="45">
        <v>0.73707550482879713</v>
      </c>
      <c r="J32" s="45">
        <v>0.7279201800028221</v>
      </c>
      <c r="K32">
        <v>1694275140.0000002</v>
      </c>
      <c r="L32" s="34">
        <f t="shared" si="0"/>
        <v>1.5891662003757023E-2</v>
      </c>
      <c r="M32">
        <f t="shared" si="1"/>
        <v>3.5176943333841137E-2</v>
      </c>
      <c r="N32" s="34">
        <v>1.6911624129093084E-2</v>
      </c>
      <c r="O32" s="34">
        <v>2.898503303809119E-2</v>
      </c>
      <c r="P32" t="s">
        <v>200</v>
      </c>
      <c r="Q32" t="s">
        <v>201</v>
      </c>
    </row>
    <row r="33" spans="1:17" x14ac:dyDescent="0.25">
      <c r="A33" s="5" t="s">
        <v>324</v>
      </c>
      <c r="B33">
        <v>0.77312184003315376</v>
      </c>
      <c r="C33">
        <v>0.78904878048780491</v>
      </c>
      <c r="D33">
        <v>0.78103624582112741</v>
      </c>
      <c r="F33" t="s">
        <v>92</v>
      </c>
      <c r="G33" t="str">
        <f>VLOOKUP(F33,Raw!K$4:O$906,5,FALSE)</f>
        <v>NCAAF</v>
      </c>
      <c r="H33" s="45">
        <v>0.78600000000000003</v>
      </c>
      <c r="I33" s="45">
        <v>0.81552748832195476</v>
      </c>
      <c r="J33" s="45">
        <v>0.80242832811855813</v>
      </c>
      <c r="K33">
        <v>1694271539.9999998</v>
      </c>
      <c r="L33" s="34">
        <f t="shared" si="0"/>
        <v>1.64283281185581E-2</v>
      </c>
      <c r="M33">
        <f t="shared" si="1"/>
        <v>3.7566779035565823E-2</v>
      </c>
      <c r="N33" s="34">
        <v>2.8830529497456681E-2</v>
      </c>
      <c r="O33" s="34">
        <v>4.525177351264309E-2</v>
      </c>
      <c r="P33" t="s">
        <v>236</v>
      </c>
      <c r="Q33" t="s">
        <v>237</v>
      </c>
    </row>
    <row r="34" spans="1:17" x14ac:dyDescent="0.25">
      <c r="A34" s="5" t="s">
        <v>120</v>
      </c>
      <c r="B34">
        <v>0.65914814814814815</v>
      </c>
      <c r="C34">
        <v>0.68823655654690141</v>
      </c>
      <c r="D34">
        <v>0.67018566952222203</v>
      </c>
      <c r="F34" t="s">
        <v>141</v>
      </c>
      <c r="G34" t="str">
        <f>VLOOKUP(F34,Raw!K$4:O$906,5,FALSE)</f>
        <v>NCAAF</v>
      </c>
      <c r="H34" s="45">
        <v>0.76526356589147282</v>
      </c>
      <c r="I34" s="45">
        <v>0.79583606557377051</v>
      </c>
      <c r="J34" s="45">
        <v>0.78173749937364434</v>
      </c>
      <c r="K34">
        <v>1694302140.0000002</v>
      </c>
      <c r="L34" s="34">
        <f t="shared" si="0"/>
        <v>1.6473933482171521E-2</v>
      </c>
      <c r="M34">
        <f t="shared" si="1"/>
        <v>3.995028777658205E-2</v>
      </c>
      <c r="N34" s="34">
        <v>8.2824484539046894E-3</v>
      </c>
      <c r="O34" s="34">
        <v>1.5867729888203619E-2</v>
      </c>
      <c r="P34" t="s">
        <v>160</v>
      </c>
      <c r="Q34" t="s">
        <v>161</v>
      </c>
    </row>
    <row r="35" spans="1:17" x14ac:dyDescent="0.25">
      <c r="A35" s="5" t="s">
        <v>127</v>
      </c>
      <c r="B35">
        <v>0.80972495446265946</v>
      </c>
      <c r="C35">
        <v>0.83857496740547588</v>
      </c>
      <c r="D35">
        <v>0.82345616821800571</v>
      </c>
      <c r="F35" t="s">
        <v>139</v>
      </c>
      <c r="G35" t="str">
        <f>VLOOKUP(F35,Raw!K$4:O$906,5,FALSE)</f>
        <v>NCAAF</v>
      </c>
      <c r="H35" s="45">
        <v>0.67725615763546798</v>
      </c>
      <c r="I35" s="45">
        <v>0.7094219076351822</v>
      </c>
      <c r="J35" s="45">
        <v>0.69385249638452007</v>
      </c>
      <c r="K35">
        <v>1694302140.0000002</v>
      </c>
      <c r="L35" s="34">
        <f t="shared" si="0"/>
        <v>1.6596338749052086E-2</v>
      </c>
      <c r="M35">
        <f t="shared" si="1"/>
        <v>4.7494215648058224E-2</v>
      </c>
      <c r="N35" s="34">
        <v>2.9892585551334561E-2</v>
      </c>
      <c r="O35" s="34">
        <v>5.1433246090605955E-2</v>
      </c>
      <c r="P35" t="s">
        <v>238</v>
      </c>
      <c r="Q35" t="s">
        <v>239</v>
      </c>
    </row>
    <row r="36" spans="1:17" x14ac:dyDescent="0.25">
      <c r="A36" s="5" t="s">
        <v>320</v>
      </c>
      <c r="B36">
        <v>0.61322567287784679</v>
      </c>
      <c r="C36">
        <v>0.63406242144951819</v>
      </c>
      <c r="D36">
        <v>0.62568209999993019</v>
      </c>
      <c r="F36" t="s">
        <v>22</v>
      </c>
      <c r="G36" t="str">
        <f>VLOOKUP(F36,Raw!K$4:O$906,5,FALSE)</f>
        <v>NFL</v>
      </c>
      <c r="H36" s="45">
        <v>0.55539063761097662</v>
      </c>
      <c r="I36" s="45">
        <v>0.57958526089295326</v>
      </c>
      <c r="J36" s="45">
        <v>0.57230226174006971</v>
      </c>
      <c r="K36">
        <v>1694365200.0000002</v>
      </c>
      <c r="L36" s="34">
        <f t="shared" ref="L36:L62" si="2">MAX(I36-J36,J36-H36)</f>
        <v>1.6911624129093084E-2</v>
      </c>
      <c r="M36">
        <f t="shared" ref="M36:M62" si="3">I36/H36-1</f>
        <v>4.3563253759642429E-2</v>
      </c>
      <c r="N36" s="34">
        <v>2.247036640093425E-2</v>
      </c>
      <c r="O36" s="34">
        <v>3.9256441645599938E-2</v>
      </c>
      <c r="P36" t="s">
        <v>56</v>
      </c>
      <c r="Q36" t="s">
        <v>57</v>
      </c>
    </row>
    <row r="37" spans="1:17" x14ac:dyDescent="0.25">
      <c r="A37" s="5" t="s">
        <v>123</v>
      </c>
      <c r="B37">
        <v>0.67725615763546798</v>
      </c>
      <c r="C37">
        <v>0.72239705882352934</v>
      </c>
      <c r="D37">
        <v>0.70360929586035426</v>
      </c>
      <c r="F37" t="s">
        <v>33</v>
      </c>
      <c r="G37" t="str">
        <f>VLOOKUP(F37,Raw!K$4:O$906,5,FALSE)</f>
        <v>NFL</v>
      </c>
      <c r="H37" s="45">
        <v>0.63310012210012212</v>
      </c>
      <c r="I37" s="45">
        <v>0.66701965601965596</v>
      </c>
      <c r="J37" s="45">
        <v>0.65012612731688779</v>
      </c>
      <c r="K37">
        <v>1694377500</v>
      </c>
      <c r="L37" s="34">
        <f t="shared" si="2"/>
        <v>1.7026005216765672E-2</v>
      </c>
      <c r="M37">
        <f t="shared" si="3"/>
        <v>5.357688734447863E-2</v>
      </c>
      <c r="N37" s="34">
        <v>1.3456246788956072E-2</v>
      </c>
      <c r="O37" s="34">
        <v>2.3030274181264354E-2</v>
      </c>
      <c r="P37" t="s">
        <v>74</v>
      </c>
      <c r="Q37" t="s">
        <v>75</v>
      </c>
    </row>
    <row r="38" spans="1:17" x14ac:dyDescent="0.25">
      <c r="A38" s="5" t="s">
        <v>135</v>
      </c>
      <c r="B38">
        <v>0.57612493354598615</v>
      </c>
      <c r="C38">
        <v>0.61538137519158609</v>
      </c>
      <c r="D38">
        <v>0.59792858246995262</v>
      </c>
      <c r="F38" t="s">
        <v>25</v>
      </c>
      <c r="G38" t="str">
        <f>VLOOKUP(F38,Raw!K$4:O$906,5,FALSE)</f>
        <v>NFL</v>
      </c>
      <c r="H38" s="45">
        <v>0.80972495446265946</v>
      </c>
      <c r="I38" s="45">
        <v>0.83857496740547588</v>
      </c>
      <c r="J38" s="45">
        <v>0.82127882241761829</v>
      </c>
      <c r="K38">
        <v>1694365200.0000002</v>
      </c>
      <c r="L38" s="34">
        <f t="shared" si="2"/>
        <v>1.7296144987857587E-2</v>
      </c>
      <c r="M38">
        <f t="shared" si="3"/>
        <v>3.5629398333118623E-2</v>
      </c>
      <c r="N38" s="34">
        <v>1.0267168988088771E-2</v>
      </c>
      <c r="O38" s="34">
        <v>1.9193325450881926E-2</v>
      </c>
      <c r="P38" t="s">
        <v>60</v>
      </c>
      <c r="Q38" t="s">
        <v>61</v>
      </c>
    </row>
    <row r="39" spans="1:17" x14ac:dyDescent="0.25">
      <c r="A39" s="5" t="s">
        <v>138</v>
      </c>
      <c r="B39">
        <v>0.75275824175824169</v>
      </c>
      <c r="C39">
        <v>0.77962026862026856</v>
      </c>
      <c r="D39">
        <v>0.77176170431368063</v>
      </c>
      <c r="F39" t="s">
        <v>318</v>
      </c>
      <c r="G39" t="str">
        <f>VLOOKUP(F39,Raw!K$4:O$906,5,FALSE)</f>
        <v>MMA</v>
      </c>
      <c r="H39" s="45">
        <v>0.70147619047619048</v>
      </c>
      <c r="I39" s="45">
        <v>0.73158823529411765</v>
      </c>
      <c r="J39" s="45">
        <v>0.714156989185875</v>
      </c>
      <c r="K39">
        <v>1694296799.9999998</v>
      </c>
      <c r="L39" s="34">
        <f t="shared" si="2"/>
        <v>1.7431246108242648E-2</v>
      </c>
      <c r="M39">
        <f t="shared" si="3"/>
        <v>4.2926681228461883E-2</v>
      </c>
      <c r="N39" s="34">
        <v>1.7026005216765672E-2</v>
      </c>
      <c r="O39" s="34">
        <v>2.9088408398753263E-2</v>
      </c>
      <c r="P39" t="s">
        <v>341</v>
      </c>
      <c r="Q39" t="s">
        <v>342</v>
      </c>
    </row>
    <row r="40" spans="1:17" x14ac:dyDescent="0.25">
      <c r="A40" s="5" t="s">
        <v>90</v>
      </c>
      <c r="B40">
        <v>0.59180808080808078</v>
      </c>
      <c r="C40">
        <v>0.62538970492655666</v>
      </c>
      <c r="D40">
        <v>0.60512827782764211</v>
      </c>
      <c r="F40" t="s">
        <v>125</v>
      </c>
      <c r="G40" t="str">
        <f>VLOOKUP(F40,Raw!K$4:O$906,5,FALSE)</f>
        <v>NCAAF</v>
      </c>
      <c r="H40" s="45">
        <v>0.7275242165242165</v>
      </c>
      <c r="I40" s="45">
        <v>0.75970801033591728</v>
      </c>
      <c r="J40" s="45">
        <v>0.74222676430716306</v>
      </c>
      <c r="K40">
        <v>1694298539.9999998</v>
      </c>
      <c r="L40" s="34">
        <f t="shared" si="2"/>
        <v>1.7481246028754227E-2</v>
      </c>
      <c r="M40">
        <f t="shared" si="3"/>
        <v>4.4237419292323388E-2</v>
      </c>
      <c r="N40" s="34">
        <v>1.2274501202378718E-2</v>
      </c>
      <c r="O40" s="34">
        <v>2.0714527865557608E-2</v>
      </c>
      <c r="P40" t="s">
        <v>176</v>
      </c>
      <c r="Q40" t="s">
        <v>177</v>
      </c>
    </row>
    <row r="41" spans="1:17" x14ac:dyDescent="0.25">
      <c r="A41" s="5" t="s">
        <v>30</v>
      </c>
      <c r="B41">
        <v>0.67725615763546798</v>
      </c>
      <c r="C41">
        <v>0.69304464884545369</v>
      </c>
      <c r="D41">
        <v>0.68433080593204954</v>
      </c>
      <c r="F41" t="s">
        <v>120</v>
      </c>
      <c r="G41" t="str">
        <f>VLOOKUP(F41,Raw!K$4:O$906,5,FALSE)</f>
        <v>NCAAF</v>
      </c>
      <c r="H41" s="45">
        <v>0.65914814814814815</v>
      </c>
      <c r="I41" s="45">
        <v>0.68823655654690141</v>
      </c>
      <c r="J41" s="45">
        <v>0.67018566952222203</v>
      </c>
      <c r="K41">
        <v>1694296799.9999998</v>
      </c>
      <c r="L41" s="34">
        <f t="shared" si="2"/>
        <v>1.8050887024679385E-2</v>
      </c>
      <c r="M41">
        <f t="shared" si="3"/>
        <v>4.4130304364012884E-2</v>
      </c>
      <c r="N41" s="34">
        <v>1.4536694942742012E-2</v>
      </c>
      <c r="O41" s="34">
        <v>2.3472823472823534E-2</v>
      </c>
      <c r="P41" t="s">
        <v>186</v>
      </c>
      <c r="Q41" t="s">
        <v>187</v>
      </c>
    </row>
    <row r="42" spans="1:17" x14ac:dyDescent="0.25">
      <c r="A42" s="5" t="s">
        <v>102</v>
      </c>
      <c r="B42">
        <v>0.62575150364039256</v>
      </c>
      <c r="C42">
        <v>0.64911814033789617</v>
      </c>
      <c r="D42">
        <v>0.63675823013505362</v>
      </c>
      <c r="F42" t="s">
        <v>111</v>
      </c>
      <c r="G42" t="str">
        <f>VLOOKUP(F42,Raw!K$4:O$906,5,FALSE)</f>
        <v>NCAAF</v>
      </c>
      <c r="H42" s="45">
        <v>0.58134632034632039</v>
      </c>
      <c r="I42" s="45">
        <v>0.61516666666666664</v>
      </c>
      <c r="J42" s="45">
        <v>0.59949174365519575</v>
      </c>
      <c r="K42">
        <v>1694289600.0000002</v>
      </c>
      <c r="L42" s="34">
        <f t="shared" si="2"/>
        <v>1.8145423308875364E-2</v>
      </c>
      <c r="M42">
        <f t="shared" si="3"/>
        <v>5.8175901586852374E-2</v>
      </c>
      <c r="N42" s="34">
        <v>1.3543987976516569E-2</v>
      </c>
      <c r="O42" s="34">
        <v>2.3158480048198316E-2</v>
      </c>
      <c r="P42" t="s">
        <v>182</v>
      </c>
      <c r="Q42" t="s">
        <v>183</v>
      </c>
    </row>
    <row r="43" spans="1:17" x14ac:dyDescent="0.25">
      <c r="A43" s="5" t="s">
        <v>20</v>
      </c>
      <c r="B43">
        <v>0.85144298605414281</v>
      </c>
      <c r="C43">
        <v>0.86031077694235591</v>
      </c>
      <c r="D43">
        <v>0.85741143401536368</v>
      </c>
      <c r="F43" t="s">
        <v>24</v>
      </c>
      <c r="G43" t="str">
        <f>VLOOKUP(F43,Raw!K$4:O$906,5,FALSE)</f>
        <v>NFL</v>
      </c>
      <c r="H43" s="45">
        <v>0.62659478772593524</v>
      </c>
      <c r="I43" s="45">
        <v>0.65344658253155075</v>
      </c>
      <c r="J43" s="45">
        <v>0.63449556671424356</v>
      </c>
      <c r="K43">
        <v>1694365200.0000002</v>
      </c>
      <c r="L43" s="34">
        <f t="shared" si="2"/>
        <v>1.8951015817307182E-2</v>
      </c>
      <c r="M43">
        <f t="shared" si="3"/>
        <v>4.2853524050315173E-2</v>
      </c>
      <c r="N43" s="34">
        <v>8.8048795531290303E-3</v>
      </c>
      <c r="O43" s="34">
        <v>1.6346153846153788E-2</v>
      </c>
      <c r="P43" t="s">
        <v>58</v>
      </c>
      <c r="Q43" t="s">
        <v>59</v>
      </c>
    </row>
    <row r="44" spans="1:17" x14ac:dyDescent="0.25">
      <c r="A44" s="5" t="s">
        <v>317</v>
      </c>
      <c r="B44">
        <v>0.65914814814814815</v>
      </c>
      <c r="C44">
        <v>0.68100241138172168</v>
      </c>
      <c r="D44">
        <v>0.66670534643710944</v>
      </c>
      <c r="F44" t="s">
        <v>138</v>
      </c>
      <c r="G44" t="str">
        <f>VLOOKUP(F44,Raw!K$4:O$906,5,FALSE)</f>
        <v>NCAAF</v>
      </c>
      <c r="H44" s="45">
        <v>0.75275824175824169</v>
      </c>
      <c r="I44" s="45">
        <v>0.77962026862026856</v>
      </c>
      <c r="J44" s="45">
        <v>0.77176170431368063</v>
      </c>
      <c r="K44">
        <v>1694300400.0000002</v>
      </c>
      <c r="L44" s="34">
        <f t="shared" si="2"/>
        <v>1.9003462555438944E-2</v>
      </c>
      <c r="M44">
        <f t="shared" si="3"/>
        <v>3.5684799410876433E-2</v>
      </c>
      <c r="N44" s="34">
        <v>1.5746723103591931E-2</v>
      </c>
      <c r="O44" s="34">
        <v>2.6851794805615503E-2</v>
      </c>
      <c r="P44" t="s">
        <v>194</v>
      </c>
      <c r="Q44" t="s">
        <v>195</v>
      </c>
    </row>
    <row r="45" spans="1:17" x14ac:dyDescent="0.25">
      <c r="A45" s="5" t="s">
        <v>101</v>
      </c>
      <c r="B45">
        <v>0.71202851799906508</v>
      </c>
      <c r="C45">
        <v>0.73707550482879713</v>
      </c>
      <c r="D45">
        <v>0.7279201800028221</v>
      </c>
      <c r="F45" t="s">
        <v>146</v>
      </c>
      <c r="G45" t="str">
        <f>VLOOKUP(F45,Raw!K$4:O$906,5,FALSE)</f>
        <v>NCAAF</v>
      </c>
      <c r="H45" s="45">
        <v>0.86103684598378782</v>
      </c>
      <c r="I45" s="45">
        <v>0.89002187902187901</v>
      </c>
      <c r="J45" s="45">
        <v>0.87052699057341565</v>
      </c>
      <c r="K45">
        <v>1694304000</v>
      </c>
      <c r="L45" s="34">
        <f t="shared" si="2"/>
        <v>1.9494888448463366E-2</v>
      </c>
      <c r="M45">
        <f t="shared" si="3"/>
        <v>3.36629415724643E-2</v>
      </c>
      <c r="N45" s="34">
        <v>0</v>
      </c>
      <c r="O45" s="34">
        <v>0</v>
      </c>
      <c r="P45" t="s">
        <v>152</v>
      </c>
      <c r="Q45" t="s">
        <v>153</v>
      </c>
    </row>
    <row r="46" spans="1:17" x14ac:dyDescent="0.25">
      <c r="A46" s="5" t="s">
        <v>318</v>
      </c>
      <c r="B46">
        <v>0.70147619047619048</v>
      </c>
      <c r="C46">
        <v>0.73158823529411765</v>
      </c>
      <c r="D46">
        <v>0.714156989185875</v>
      </c>
      <c r="F46" t="s">
        <v>110</v>
      </c>
      <c r="G46" t="str">
        <f>VLOOKUP(F46,Raw!K$4:O$906,5,FALSE)</f>
        <v>NCAAF</v>
      </c>
      <c r="H46" s="45">
        <v>0.78600000000000003</v>
      </c>
      <c r="I46" s="45">
        <v>0.82128368794326245</v>
      </c>
      <c r="J46" s="45">
        <v>0.80610128054310715</v>
      </c>
      <c r="K46">
        <v>1694287800</v>
      </c>
      <c r="L46" s="34">
        <f t="shared" si="2"/>
        <v>2.0101280543107114E-2</v>
      </c>
      <c r="M46">
        <f t="shared" si="3"/>
        <v>4.4890188222980187E-2</v>
      </c>
      <c r="N46" s="34">
        <v>2.6353138224886274E-2</v>
      </c>
      <c r="O46" s="34">
        <v>4.5140901188061355E-2</v>
      </c>
      <c r="P46" t="s">
        <v>232</v>
      </c>
      <c r="Q46" t="s">
        <v>233</v>
      </c>
    </row>
    <row r="47" spans="1:17" x14ac:dyDescent="0.25">
      <c r="A47" s="5" t="s">
        <v>100</v>
      </c>
      <c r="B47">
        <v>0.86263996948893973</v>
      </c>
      <c r="C47">
        <v>0.88335449735449734</v>
      </c>
      <c r="D47">
        <v>0.8760962162778958</v>
      </c>
      <c r="F47" t="s">
        <v>90</v>
      </c>
      <c r="G47" t="str">
        <f>VLOOKUP(F47,Raw!K$4:O$906,5,FALSE)</f>
        <v>NCAAF</v>
      </c>
      <c r="H47" s="45">
        <v>0.59180808080808078</v>
      </c>
      <c r="I47" s="45">
        <v>0.62538970492655666</v>
      </c>
      <c r="J47" s="45">
        <v>0.60512827782764211</v>
      </c>
      <c r="K47">
        <v>1694215740.0000002</v>
      </c>
      <c r="L47" s="34">
        <f t="shared" si="2"/>
        <v>2.0261427098914542E-2</v>
      </c>
      <c r="M47">
        <f t="shared" si="3"/>
        <v>5.6744112166603244E-2</v>
      </c>
      <c r="N47" s="34">
        <v>1.5881471179317819E-2</v>
      </c>
      <c r="O47" s="34">
        <v>2.6862026862026878E-2</v>
      </c>
      <c r="P47" t="s">
        <v>196</v>
      </c>
      <c r="Q47" t="s">
        <v>197</v>
      </c>
    </row>
    <row r="48" spans="1:17" x14ac:dyDescent="0.25">
      <c r="A48" s="5" t="s">
        <v>322</v>
      </c>
      <c r="B48">
        <v>0.58817897538256825</v>
      </c>
      <c r="C48">
        <v>0.60879304876437157</v>
      </c>
      <c r="D48">
        <v>0.59722884763319772</v>
      </c>
      <c r="F48" t="s">
        <v>131</v>
      </c>
      <c r="G48" t="str">
        <f>VLOOKUP(F48,Raw!K$4:O$906,5,FALSE)</f>
        <v>NCAAF</v>
      </c>
      <c r="H48" s="45">
        <v>0.70035762224352827</v>
      </c>
      <c r="I48" s="45">
        <v>0.73488059701492536</v>
      </c>
      <c r="J48" s="45">
        <v>0.71402181634767969</v>
      </c>
      <c r="K48">
        <v>1694300340</v>
      </c>
      <c r="L48" s="34">
        <f t="shared" si="2"/>
        <v>2.0858780667245669E-2</v>
      </c>
      <c r="M48">
        <f t="shared" si="3"/>
        <v>4.929335196039708E-2</v>
      </c>
      <c r="N48" s="34">
        <v>2.1941040433512637E-2</v>
      </c>
      <c r="O48" s="34">
        <v>3.8404835618457867E-2</v>
      </c>
      <c r="P48" t="s">
        <v>222</v>
      </c>
      <c r="Q48" t="s">
        <v>223</v>
      </c>
    </row>
    <row r="49" spans="1:17" x14ac:dyDescent="0.25">
      <c r="A49" s="5" t="s">
        <v>0</v>
      </c>
      <c r="B49">
        <v>0.80972495446265946</v>
      </c>
      <c r="C49">
        <v>0.82247241505297775</v>
      </c>
      <c r="D49">
        <v>0.81647256901920351</v>
      </c>
      <c r="F49" t="s">
        <v>129</v>
      </c>
      <c r="G49" t="str">
        <f>VLOOKUP(F49,Raw!K$4:O$906,5,FALSE)</f>
        <v>NCAAF</v>
      </c>
      <c r="H49" s="45">
        <v>0.70147619047619048</v>
      </c>
      <c r="I49" s="45">
        <v>0.73988102609464834</v>
      </c>
      <c r="J49" s="45">
        <v>0.72256554086489799</v>
      </c>
      <c r="K49">
        <v>1694300340</v>
      </c>
      <c r="L49" s="34">
        <f t="shared" si="2"/>
        <v>2.1089350388707517E-2</v>
      </c>
      <c r="M49">
        <f t="shared" si="3"/>
        <v>5.4748594663472705E-2</v>
      </c>
      <c r="N49" s="34">
        <v>5.9684479612208685E-3</v>
      </c>
      <c r="O49" s="34">
        <v>8.8677908882131007E-3</v>
      </c>
      <c r="P49" t="s">
        <v>154</v>
      </c>
      <c r="Q49" t="s">
        <v>155</v>
      </c>
    </row>
    <row r="50" spans="1:17" x14ac:dyDescent="0.25">
      <c r="A50" s="5" t="s">
        <v>122</v>
      </c>
      <c r="B50">
        <v>0.78600000000000003</v>
      </c>
      <c r="C50">
        <v>0.80719970193740687</v>
      </c>
      <c r="D50">
        <v>0.79541458999248416</v>
      </c>
      <c r="F50" t="s">
        <v>29</v>
      </c>
      <c r="G50" t="str">
        <f>VLOOKUP(F50,Raw!K$4:O$906,5,FALSE)</f>
        <v>NFL</v>
      </c>
      <c r="H50" s="45">
        <v>0.73988102609464834</v>
      </c>
      <c r="I50" s="45">
        <v>0.77175487012987021</v>
      </c>
      <c r="J50" s="45">
        <v>0.7503906275832769</v>
      </c>
      <c r="K50">
        <v>1694365200.0000002</v>
      </c>
      <c r="L50" s="34">
        <f t="shared" si="2"/>
        <v>2.1364242546593304E-2</v>
      </c>
      <c r="M50">
        <f t="shared" si="3"/>
        <v>4.3079688370254887E-2</v>
      </c>
      <c r="N50" s="34">
        <v>7.7750252575478074E-3</v>
      </c>
      <c r="O50" s="34">
        <v>1.4790957975328034E-2</v>
      </c>
      <c r="P50" t="s">
        <v>68</v>
      </c>
      <c r="Q50" t="s">
        <v>69</v>
      </c>
    </row>
    <row r="51" spans="1:17" x14ac:dyDescent="0.25">
      <c r="A51" s="5" t="s">
        <v>36</v>
      </c>
      <c r="B51">
        <v>0.60126434558349451</v>
      </c>
      <c r="C51">
        <v>0.61713207547169813</v>
      </c>
      <c r="D51">
        <v>0.61006922513662354</v>
      </c>
      <c r="F51" t="s">
        <v>135</v>
      </c>
      <c r="G51" t="str">
        <f>VLOOKUP(F51,Raw!K$4:O$906,5,FALSE)</f>
        <v>NCAAF</v>
      </c>
      <c r="H51" s="45">
        <v>0.57612493354598615</v>
      </c>
      <c r="I51" s="45">
        <v>0.61538137519158609</v>
      </c>
      <c r="J51" s="45">
        <v>0.59792858246995262</v>
      </c>
      <c r="K51">
        <v>1694300400.0000002</v>
      </c>
      <c r="L51" s="34">
        <f t="shared" si="2"/>
        <v>2.1803648923966468E-2</v>
      </c>
      <c r="M51">
        <f t="shared" si="3"/>
        <v>6.8138765326438477E-2</v>
      </c>
      <c r="N51" s="34">
        <v>1.5506815063029866E-2</v>
      </c>
      <c r="O51" s="34">
        <v>2.5046986829732054E-2</v>
      </c>
      <c r="P51" t="s">
        <v>192</v>
      </c>
      <c r="Q51" t="s">
        <v>193</v>
      </c>
    </row>
    <row r="52" spans="1:17" x14ac:dyDescent="0.25">
      <c r="A52" s="5" t="s">
        <v>34</v>
      </c>
      <c r="B52">
        <v>0.68941747293802091</v>
      </c>
      <c r="C52">
        <v>0.70420843091334895</v>
      </c>
      <c r="D52">
        <v>0.69643340565580114</v>
      </c>
      <c r="F52" t="s">
        <v>26</v>
      </c>
      <c r="G52" t="str">
        <f>VLOOKUP(F52,Raw!K$4:O$906,5,FALSE)</f>
        <v>NFL</v>
      </c>
      <c r="H52" s="45">
        <v>0.56250726523530692</v>
      </c>
      <c r="I52" s="45">
        <v>0.59300989325696429</v>
      </c>
      <c r="J52" s="45">
        <v>0.57114061582386411</v>
      </c>
      <c r="K52">
        <v>1694365200.0000002</v>
      </c>
      <c r="L52" s="34">
        <f t="shared" si="2"/>
        <v>2.1869277433100187E-2</v>
      </c>
      <c r="M52">
        <f t="shared" si="3"/>
        <v>5.4226193876620643E-2</v>
      </c>
      <c r="N52" s="34">
        <v>1.235991020284255E-2</v>
      </c>
      <c r="O52" s="34">
        <v>2.0836748571671393E-2</v>
      </c>
      <c r="P52" t="s">
        <v>62</v>
      </c>
      <c r="Q52" t="s">
        <v>63</v>
      </c>
    </row>
    <row r="53" spans="1:17" x14ac:dyDescent="0.25">
      <c r="A53" s="5" t="s">
        <v>124</v>
      </c>
      <c r="B53">
        <v>0.67725615763546798</v>
      </c>
      <c r="C53">
        <v>0.72239705882352934</v>
      </c>
      <c r="D53">
        <v>0.70018867001731178</v>
      </c>
      <c r="F53" t="s">
        <v>132</v>
      </c>
      <c r="G53" t="str">
        <f>VLOOKUP(F53,Raw!K$4:O$906,5,FALSE)</f>
        <v>NCAAF</v>
      </c>
      <c r="H53" s="45">
        <v>0.59663899868247694</v>
      </c>
      <c r="I53" s="45">
        <v>0.62659478772593524</v>
      </c>
      <c r="J53" s="45">
        <v>0.61858003911598958</v>
      </c>
      <c r="K53">
        <v>1694300340</v>
      </c>
      <c r="L53" s="34">
        <f t="shared" si="2"/>
        <v>2.1941040433512637E-2</v>
      </c>
      <c r="M53">
        <f t="shared" si="3"/>
        <v>5.0207561204694828E-2</v>
      </c>
      <c r="N53" s="34">
        <v>1.0720979545009723E-2</v>
      </c>
      <c r="O53" s="34">
        <v>1.9465456146346205E-2</v>
      </c>
      <c r="P53" t="s">
        <v>172</v>
      </c>
      <c r="Q53" t="s">
        <v>173</v>
      </c>
    </row>
    <row r="54" spans="1:17" x14ac:dyDescent="0.25">
      <c r="A54" s="5" t="s">
        <v>108</v>
      </c>
      <c r="B54">
        <v>0.71202851799906508</v>
      </c>
      <c r="C54">
        <v>0.7420123133921761</v>
      </c>
      <c r="D54">
        <v>0.72626559028858417</v>
      </c>
      <c r="F54" t="s">
        <v>94</v>
      </c>
      <c r="G54" t="str">
        <f>VLOOKUP(F54,Raw!K$4:O$906,5,FALSE)</f>
        <v>NCAAF</v>
      </c>
      <c r="H54" s="45">
        <v>0.58312847033206316</v>
      </c>
      <c r="I54" s="45">
        <v>0.61970409193260345</v>
      </c>
      <c r="J54" s="45">
        <v>0.5972337255316692</v>
      </c>
      <c r="K54">
        <v>1694275140.0000002</v>
      </c>
      <c r="L54" s="34">
        <f t="shared" si="2"/>
        <v>2.247036640093425E-2</v>
      </c>
      <c r="M54">
        <f t="shared" si="3"/>
        <v>6.272309355726069E-2</v>
      </c>
      <c r="N54" s="34">
        <v>1.2711961603777189E-2</v>
      </c>
      <c r="O54" s="34">
        <v>2.1854263233573534E-2</v>
      </c>
      <c r="P54" t="s">
        <v>180</v>
      </c>
      <c r="Q54" t="s">
        <v>181</v>
      </c>
    </row>
    <row r="55" spans="1:17" x14ac:dyDescent="0.25">
      <c r="A55" s="5" t="s">
        <v>105</v>
      </c>
      <c r="B55">
        <v>0.63567532467532462</v>
      </c>
      <c r="C55">
        <v>0.65914814814814815</v>
      </c>
      <c r="D55">
        <v>0.64929470808861434</v>
      </c>
      <c r="F55" t="s">
        <v>124</v>
      </c>
      <c r="G55" t="str">
        <f>VLOOKUP(F55,Raw!K$4:O$906,5,FALSE)</f>
        <v>NCAAF</v>
      </c>
      <c r="H55" s="45">
        <v>0.67725615763546798</v>
      </c>
      <c r="I55" s="45">
        <v>0.72239705882352934</v>
      </c>
      <c r="J55" s="45">
        <v>0.70018867001731178</v>
      </c>
      <c r="K55">
        <v>1694296799.9999998</v>
      </c>
      <c r="L55" s="34">
        <f t="shared" si="2"/>
        <v>2.2932512381843795E-2</v>
      </c>
      <c r="M55">
        <f t="shared" si="3"/>
        <v>6.6652625715008185E-2</v>
      </c>
      <c r="N55" s="34">
        <v>1.9003462555438944E-2</v>
      </c>
      <c r="O55" s="34">
        <v>3.0939828603380071E-2</v>
      </c>
      <c r="P55" t="s">
        <v>206</v>
      </c>
      <c r="Q55" t="s">
        <v>207</v>
      </c>
    </row>
    <row r="56" spans="1:17" x14ac:dyDescent="0.25">
      <c r="A56" s="5" t="s">
        <v>104</v>
      </c>
      <c r="B56">
        <v>0.98223998114097122</v>
      </c>
      <c r="C56">
        <v>0.99880487804878049</v>
      </c>
      <c r="D56">
        <v>0.9905224295948758</v>
      </c>
      <c r="F56" t="s">
        <v>319</v>
      </c>
      <c r="G56" t="str">
        <f>VLOOKUP(F56,Raw!K$4:O$906,5,FALSE)</f>
        <v>MMA</v>
      </c>
      <c r="H56" s="45">
        <v>0.70147619047619048</v>
      </c>
      <c r="I56" s="45">
        <v>0.74342565796969351</v>
      </c>
      <c r="J56" s="45">
        <v>0.71963717378138503</v>
      </c>
      <c r="K56">
        <v>1694296799.9999998</v>
      </c>
      <c r="L56" s="34">
        <f t="shared" si="2"/>
        <v>2.3788484188308479E-2</v>
      </c>
      <c r="M56">
        <f t="shared" si="3"/>
        <v>5.9801698280059989E-2</v>
      </c>
      <c r="N56" s="34">
        <v>1.1362797852551898E-2</v>
      </c>
      <c r="O56" s="34">
        <v>1.9551254845372568E-2</v>
      </c>
      <c r="P56" t="s">
        <v>331</v>
      </c>
      <c r="Q56" t="s">
        <v>332</v>
      </c>
    </row>
    <row r="57" spans="1:17" x14ac:dyDescent="0.25">
      <c r="A57" s="5" t="s">
        <v>133</v>
      </c>
      <c r="B57">
        <v>0.91946619021440346</v>
      </c>
      <c r="C57">
        <v>0.94829096989966555</v>
      </c>
      <c r="D57">
        <v>0.92877732524585199</v>
      </c>
      <c r="F57" t="s">
        <v>118</v>
      </c>
      <c r="G57" t="str">
        <f>VLOOKUP(F57,Raw!K$4:O$906,5,FALSE)</f>
        <v>NCAAF</v>
      </c>
      <c r="H57" s="45">
        <v>0.85319001610305967</v>
      </c>
      <c r="I57" s="45">
        <v>0.89411688311688309</v>
      </c>
      <c r="J57" s="45">
        <v>0.87836498557547626</v>
      </c>
      <c r="K57">
        <v>1694296740.0000002</v>
      </c>
      <c r="L57" s="34">
        <f t="shared" si="2"/>
        <v>2.5174969472416597E-2</v>
      </c>
      <c r="M57">
        <f t="shared" si="3"/>
        <v>4.7969228707992473E-2</v>
      </c>
      <c r="N57" s="34">
        <v>2.1803648923966468E-2</v>
      </c>
      <c r="O57" s="34">
        <v>3.6575621600540287E-2</v>
      </c>
      <c r="P57" t="s">
        <v>218</v>
      </c>
      <c r="Q57" t="s">
        <v>219</v>
      </c>
    </row>
    <row r="58" spans="1:17" x14ac:dyDescent="0.25">
      <c r="A58" s="5" t="s">
        <v>27</v>
      </c>
      <c r="B58">
        <v>0.70147619047619048</v>
      </c>
      <c r="C58">
        <v>0.71971350364963504</v>
      </c>
      <c r="D58">
        <v>0.7105299335946873</v>
      </c>
      <c r="F58" t="s">
        <v>143</v>
      </c>
      <c r="G58" t="str">
        <f>VLOOKUP(F58,Raw!K$4:O$906,5,FALSE)</f>
        <v>NCAAF</v>
      </c>
      <c r="H58" s="45">
        <v>0.81897101449275367</v>
      </c>
      <c r="I58" s="45">
        <v>0.86263996948893973</v>
      </c>
      <c r="J58" s="45">
        <v>0.84452230259380701</v>
      </c>
      <c r="K58">
        <v>1694302199.9999998</v>
      </c>
      <c r="L58" s="34">
        <f t="shared" si="2"/>
        <v>2.5551288101053338E-2</v>
      </c>
      <c r="M58">
        <f t="shared" si="3"/>
        <v>5.3321734497811635E-2</v>
      </c>
      <c r="N58" s="34">
        <v>2.3788484188308479E-2</v>
      </c>
      <c r="O58" s="34">
        <v>4.1949467493503034E-2</v>
      </c>
      <c r="P58" t="s">
        <v>226</v>
      </c>
      <c r="Q58" t="s">
        <v>227</v>
      </c>
    </row>
    <row r="59" spans="1:17" x14ac:dyDescent="0.25">
      <c r="A59" s="5" t="s">
        <v>96</v>
      </c>
      <c r="B59">
        <v>0.7275242165242165</v>
      </c>
      <c r="C59">
        <v>0.74408270676691735</v>
      </c>
      <c r="D59">
        <v>0.74106820450073307</v>
      </c>
      <c r="F59" t="s">
        <v>123</v>
      </c>
      <c r="G59" t="str">
        <f>VLOOKUP(F59,Raw!K$4:O$906,5,FALSE)</f>
        <v>NCAAF</v>
      </c>
      <c r="H59" s="45">
        <v>0.67725615763546798</v>
      </c>
      <c r="I59" s="45">
        <v>0.72239705882352934</v>
      </c>
      <c r="J59" s="45">
        <v>0.70360929586035426</v>
      </c>
      <c r="K59">
        <v>1694296799.9999998</v>
      </c>
      <c r="L59" s="34">
        <f t="shared" si="2"/>
        <v>2.6353138224886274E-2</v>
      </c>
      <c r="M59">
        <f t="shared" si="3"/>
        <v>6.6652625715008185E-2</v>
      </c>
      <c r="N59" s="34">
        <v>1.5118799187470167E-2</v>
      </c>
      <c r="O59" s="34">
        <v>2.4194623281976635E-2</v>
      </c>
      <c r="P59" t="s">
        <v>190</v>
      </c>
      <c r="Q59" t="s">
        <v>191</v>
      </c>
    </row>
    <row r="60" spans="1:17" x14ac:dyDescent="0.25">
      <c r="A60" s="5" t="s">
        <v>31</v>
      </c>
      <c r="B60">
        <v>0.63959689330277558</v>
      </c>
      <c r="C60">
        <v>0.65914814814814815</v>
      </c>
      <c r="D60">
        <v>0.65031787284778531</v>
      </c>
      <c r="F60" t="s">
        <v>106</v>
      </c>
      <c r="G60" t="str">
        <f>VLOOKUP(F60,Raw!K$4:O$906,5,FALSE)</f>
        <v>NCAAF</v>
      </c>
      <c r="H60" s="45">
        <v>0.71202851799906508</v>
      </c>
      <c r="I60" s="45">
        <v>0.76346176408967104</v>
      </c>
      <c r="J60" s="45">
        <v>0.73690940062199028</v>
      </c>
      <c r="K60">
        <v>1694287739.9999998</v>
      </c>
      <c r="L60" s="34">
        <f t="shared" si="2"/>
        <v>2.6552363467680751E-2</v>
      </c>
      <c r="M60">
        <f t="shared" si="3"/>
        <v>7.2234811935824039E-2</v>
      </c>
      <c r="N60" s="34">
        <v>2.1869277433100187E-2</v>
      </c>
      <c r="O60" s="34">
        <v>3.8361148197596728E-2</v>
      </c>
      <c r="P60" t="s">
        <v>220</v>
      </c>
      <c r="Q60" t="s">
        <v>221</v>
      </c>
    </row>
    <row r="61" spans="1:17" x14ac:dyDescent="0.25">
      <c r="A61" s="5" t="s">
        <v>28</v>
      </c>
      <c r="B61">
        <v>0.61322567287784679</v>
      </c>
      <c r="C61">
        <v>0.63339290620706878</v>
      </c>
      <c r="D61">
        <v>0.62298507451201979</v>
      </c>
      <c r="F61" t="s">
        <v>148</v>
      </c>
      <c r="G61" t="str">
        <f>VLOOKUP(F61,Raw!K$4:O$906,5,FALSE)</f>
        <v>NCAAF</v>
      </c>
      <c r="H61" s="45">
        <v>0.67725615763546798</v>
      </c>
      <c r="I61" s="45">
        <v>0.71971350364963504</v>
      </c>
      <c r="J61" s="45">
        <v>0.70608668713292466</v>
      </c>
      <c r="K61">
        <v>1694312940.0000002</v>
      </c>
      <c r="L61" s="34">
        <f t="shared" si="2"/>
        <v>2.8830529497456681E-2</v>
      </c>
      <c r="M61">
        <f t="shared" si="3"/>
        <v>6.2690232544212021E-2</v>
      </c>
      <c r="N61" s="34">
        <v>9.1835700549477428E-3</v>
      </c>
      <c r="O61" s="34">
        <v>1.6558490242700841E-2</v>
      </c>
      <c r="P61" t="s">
        <v>166</v>
      </c>
      <c r="Q61" t="s">
        <v>167</v>
      </c>
    </row>
    <row r="62" spans="1:17" x14ac:dyDescent="0.25">
      <c r="A62" s="5" t="s">
        <v>118</v>
      </c>
      <c r="B62">
        <v>0.85319001610305967</v>
      </c>
      <c r="C62">
        <v>0.89411688311688309</v>
      </c>
      <c r="D62">
        <v>0.87836498557547626</v>
      </c>
      <c r="F62" t="s">
        <v>14</v>
      </c>
      <c r="G62" t="str">
        <f>VLOOKUP(F62,Raw!K$4:O$906,5,FALSE)</f>
        <v>MMA</v>
      </c>
      <c r="H62" s="45">
        <v>0.65914814814814815</v>
      </c>
      <c r="I62" s="45">
        <v>0.70439992166079124</v>
      </c>
      <c r="J62" s="45">
        <v>0.67450733610945668</v>
      </c>
      <c r="K62">
        <v>1694311200.0000002</v>
      </c>
      <c r="L62" s="34">
        <f t="shared" si="2"/>
        <v>2.9892585551334561E-2</v>
      </c>
      <c r="M62">
        <f t="shared" si="3"/>
        <v>6.8651901154203721E-2</v>
      </c>
      <c r="N62" s="34">
        <v>9.8603682778312107E-3</v>
      </c>
      <c r="O62" s="34">
        <v>1.6564896907809268E-2</v>
      </c>
      <c r="P62" t="s">
        <v>48</v>
      </c>
      <c r="Q62" t="s">
        <v>49</v>
      </c>
    </row>
    <row r="63" spans="1:17" x14ac:dyDescent="0.25">
      <c r="A63" s="5" t="s">
        <v>106</v>
      </c>
      <c r="B63">
        <v>0.71202851799906508</v>
      </c>
      <c r="C63">
        <v>0.76346176408967104</v>
      </c>
      <c r="D63">
        <v>0.73690940062199028</v>
      </c>
    </row>
    <row r="64" spans="1:17" x14ac:dyDescent="0.25">
      <c r="A64" s="5" t="s">
        <v>131</v>
      </c>
      <c r="B64">
        <v>0.70035762224352827</v>
      </c>
      <c r="C64">
        <v>0.73488059701492536</v>
      </c>
      <c r="D64">
        <v>0.71402181634767969</v>
      </c>
    </row>
    <row r="65" spans="1:17" x14ac:dyDescent="0.25">
      <c r="A65" s="5" t="s">
        <v>22</v>
      </c>
      <c r="B65">
        <v>0.55539063761097662</v>
      </c>
      <c r="C65">
        <v>0.57958526089295326</v>
      </c>
      <c r="D65">
        <v>0.57230226174006971</v>
      </c>
    </row>
    <row r="66" spans="1:17" x14ac:dyDescent="0.25">
      <c r="A66" s="5" t="s">
        <v>99</v>
      </c>
      <c r="B66">
        <v>0.57575984889368592</v>
      </c>
      <c r="C66">
        <v>0.5994380283521914</v>
      </c>
      <c r="D66">
        <v>0.58393121328916153</v>
      </c>
    </row>
    <row r="67" spans="1:17" x14ac:dyDescent="0.25">
      <c r="A67" s="5" t="s">
        <v>143</v>
      </c>
      <c r="B67">
        <v>0.81897101449275367</v>
      </c>
      <c r="C67">
        <v>0.86263996948893973</v>
      </c>
      <c r="D67">
        <v>0.84452230259380701</v>
      </c>
    </row>
    <row r="68" spans="1:17" x14ac:dyDescent="0.25">
      <c r="A68" s="5" t="s">
        <v>150</v>
      </c>
      <c r="B68">
        <v>0.9654817927170869</v>
      </c>
      <c r="C68">
        <v>0.98604950495049504</v>
      </c>
      <c r="D68">
        <v>0.97767788347462192</v>
      </c>
      <c r="F68" t="s">
        <v>116</v>
      </c>
      <c r="G68" t="str">
        <f>VLOOKUP(F68,Raw!K$4:O$906,5,FALSE)</f>
        <v>NCAAF</v>
      </c>
      <c r="H68" s="45">
        <v>0.87742857142857145</v>
      </c>
      <c r="I68" s="45">
        <v>0.91578971962616817</v>
      </c>
      <c r="J68" s="45">
        <v>0.897619185507882</v>
      </c>
      <c r="K68">
        <v>1694294040.0000002</v>
      </c>
      <c r="L68" s="34">
        <f t="shared" ref="L68:L78" si="4">MAX(I68-J68,J68-H68)</f>
        <v>2.0190614079310554E-2</v>
      </c>
      <c r="M68">
        <f t="shared" ref="M68:M78" si="5">I68/H68-1</f>
        <v>4.3719967011262906E-2</v>
      </c>
      <c r="N68" s="34">
        <v>7.2472517665340686E-3</v>
      </c>
      <c r="O68" s="34">
        <v>1.4494503533068026E-2</v>
      </c>
      <c r="P68" t="s">
        <v>156</v>
      </c>
      <c r="Q68" t="s">
        <v>157</v>
      </c>
    </row>
    <row r="69" spans="1:17" x14ac:dyDescent="0.25">
      <c r="A69" s="5" t="s">
        <v>107</v>
      </c>
      <c r="B69">
        <v>0.93724356775300166</v>
      </c>
      <c r="C69">
        <v>0.95643689320388359</v>
      </c>
      <c r="D69">
        <v>0.94616972421579482</v>
      </c>
      <c r="F69" t="s">
        <v>145</v>
      </c>
      <c r="G69" t="str">
        <f>VLOOKUP(F69,Raw!K$4:O$906,5,FALSE)</f>
        <v>NCAAF</v>
      </c>
      <c r="H69" s="45">
        <v>0.9151394335511982</v>
      </c>
      <c r="I69" s="45">
        <v>0.93719047619047613</v>
      </c>
      <c r="J69" s="45">
        <v>0.92387418715459435</v>
      </c>
      <c r="K69">
        <v>1694302199.9999998</v>
      </c>
      <c r="L69" s="34">
        <f t="shared" si="4"/>
        <v>1.3316289035881779E-2</v>
      </c>
      <c r="M69">
        <f t="shared" si="5"/>
        <v>2.40958282758168E-2</v>
      </c>
      <c r="N69" s="34">
        <v>1.3619383413289721E-2</v>
      </c>
      <c r="O69" s="34">
        <v>2.3224043715846965E-2</v>
      </c>
      <c r="P69" t="s">
        <v>184</v>
      </c>
      <c r="Q69" t="s">
        <v>185</v>
      </c>
    </row>
    <row r="70" spans="1:17" x14ac:dyDescent="0.25">
      <c r="A70" s="5" t="s">
        <v>110</v>
      </c>
      <c r="B70">
        <v>0.78600000000000003</v>
      </c>
      <c r="C70">
        <v>0.82128368794326245</v>
      </c>
      <c r="D70">
        <v>0.80610128054310715</v>
      </c>
      <c r="F70" t="s">
        <v>133</v>
      </c>
      <c r="G70" t="str">
        <f>VLOOKUP(F70,Raw!K$4:O$906,5,FALSE)</f>
        <v>NCAAF</v>
      </c>
      <c r="H70" s="45">
        <v>0.91946619021440346</v>
      </c>
      <c r="I70" s="45">
        <v>0.94829096989966555</v>
      </c>
      <c r="J70" s="45">
        <v>0.92877732524585199</v>
      </c>
      <c r="K70">
        <v>1694300400.0000002</v>
      </c>
      <c r="L70" s="34">
        <f t="shared" si="4"/>
        <v>1.9513644653813556E-2</v>
      </c>
      <c r="M70">
        <f t="shared" si="5"/>
        <v>3.1349472108964216E-2</v>
      </c>
      <c r="N70" s="34">
        <v>2.0190614079310554E-2</v>
      </c>
      <c r="O70" s="34">
        <v>3.3581624118475872E-2</v>
      </c>
      <c r="P70" t="s">
        <v>214</v>
      </c>
      <c r="Q70" t="s">
        <v>215</v>
      </c>
    </row>
    <row r="71" spans="1:17" x14ac:dyDescent="0.25">
      <c r="A71" s="5" t="s">
        <v>114</v>
      </c>
      <c r="B71">
        <v>0.97479950495049505</v>
      </c>
      <c r="C71">
        <v>0.98681873571972578</v>
      </c>
      <c r="D71">
        <v>0.98128607393706402</v>
      </c>
      <c r="F71" t="s">
        <v>137</v>
      </c>
      <c r="G71" t="str">
        <f>VLOOKUP(F71,Raw!K$4:O$906,5,FALSE)</f>
        <v>NCAAF</v>
      </c>
      <c r="H71" s="45">
        <v>0.92114686248331101</v>
      </c>
      <c r="I71" s="45">
        <v>0.95208669108669108</v>
      </c>
      <c r="J71" s="45">
        <v>0.93620521990737327</v>
      </c>
      <c r="K71">
        <v>1694300400.0000002</v>
      </c>
      <c r="L71" s="34">
        <f t="shared" si="4"/>
        <v>1.5881471179317819E-2</v>
      </c>
      <c r="M71">
        <f t="shared" si="5"/>
        <v>3.3588377557916882E-2</v>
      </c>
      <c r="N71" s="34">
        <v>8.7138429134041573E-3</v>
      </c>
      <c r="O71" s="34">
        <v>1.6067780309372615E-2</v>
      </c>
      <c r="P71" t="s">
        <v>164</v>
      </c>
      <c r="Q71" t="s">
        <v>165</v>
      </c>
    </row>
    <row r="72" spans="1:17" x14ac:dyDescent="0.25">
      <c r="A72" s="5" t="s">
        <v>92</v>
      </c>
      <c r="B72">
        <v>0.78600000000000003</v>
      </c>
      <c r="C72">
        <v>0.81552748832195476</v>
      </c>
      <c r="D72">
        <v>0.80242832811855813</v>
      </c>
      <c r="F72" t="s">
        <v>107</v>
      </c>
      <c r="G72" t="str">
        <f>VLOOKUP(F72,Raw!K$4:O$906,5,FALSE)</f>
        <v>NCAAF</v>
      </c>
      <c r="H72" s="45">
        <v>0.93724356775300166</v>
      </c>
      <c r="I72" s="45">
        <v>0.95643689320388359</v>
      </c>
      <c r="J72" s="45">
        <v>0.94616972421579482</v>
      </c>
      <c r="K72">
        <v>1694287739.9999998</v>
      </c>
      <c r="L72" s="34">
        <f t="shared" si="4"/>
        <v>1.0267168988088771E-2</v>
      </c>
      <c r="M72">
        <f t="shared" si="5"/>
        <v>2.047848191361501E-2</v>
      </c>
      <c r="N72" s="34">
        <v>2.5551288101053338E-2</v>
      </c>
      <c r="O72" s="34">
        <v>4.366895499618606E-2</v>
      </c>
      <c r="P72" t="s">
        <v>230</v>
      </c>
      <c r="Q72" t="s">
        <v>231</v>
      </c>
    </row>
    <row r="73" spans="1:17" x14ac:dyDescent="0.25">
      <c r="A73" s="5" t="s">
        <v>139</v>
      </c>
      <c r="B73">
        <v>0.67725615763546798</v>
      </c>
      <c r="C73">
        <v>0.7094219076351822</v>
      </c>
      <c r="D73">
        <v>0.69385249638452007</v>
      </c>
      <c r="F73" t="s">
        <v>142</v>
      </c>
      <c r="G73" t="str">
        <f>VLOOKUP(F73,Raw!K$4:O$906,5,FALSE)</f>
        <v>NCAAF</v>
      </c>
      <c r="H73" s="45">
        <v>0.9517692307692307</v>
      </c>
      <c r="I73" s="45">
        <v>0.97479950495049505</v>
      </c>
      <c r="J73" s="45">
        <v>0.96016807033539331</v>
      </c>
      <c r="K73">
        <v>1694302140.0000002</v>
      </c>
      <c r="L73" s="34">
        <f t="shared" si="4"/>
        <v>1.4631434615101746E-2</v>
      </c>
      <c r="M73">
        <f t="shared" si="5"/>
        <v>2.4197330021533681E-2</v>
      </c>
      <c r="N73" s="34">
        <v>1.178511194492271E-2</v>
      </c>
      <c r="O73" s="34">
        <v>2.0567712233408142E-2</v>
      </c>
      <c r="P73" t="s">
        <v>174</v>
      </c>
      <c r="Q73" t="s">
        <v>175</v>
      </c>
    </row>
    <row r="74" spans="1:17" x14ac:dyDescent="0.25">
      <c r="A74" s="5" t="s">
        <v>85</v>
      </c>
      <c r="B74">
        <v>0.51100000000000001</v>
      </c>
      <c r="C74">
        <v>0.99880487804878049</v>
      </c>
      <c r="D74">
        <v>0.72457829414907782</v>
      </c>
      <c r="F74" t="s">
        <v>150</v>
      </c>
      <c r="G74" t="str">
        <f>VLOOKUP(F74,Raw!K$4:O$906,5,FALSE)</f>
        <v>NCAAF</v>
      </c>
      <c r="H74" s="45">
        <v>0.9654817927170869</v>
      </c>
      <c r="I74" s="45">
        <v>0.98604950495049504</v>
      </c>
      <c r="J74" s="45">
        <v>0.97767788347462192</v>
      </c>
      <c r="K74">
        <v>1694312940.0000002</v>
      </c>
      <c r="L74" s="34">
        <f t="shared" si="4"/>
        <v>1.2196090757535027E-2</v>
      </c>
      <c r="M74">
        <f t="shared" si="5"/>
        <v>2.1303055519592773E-2</v>
      </c>
      <c r="N74" s="34">
        <v>2.5174969472416597E-2</v>
      </c>
      <c r="O74" s="34">
        <v>4.2457346014167063E-2</v>
      </c>
      <c r="P74" t="s">
        <v>228</v>
      </c>
      <c r="Q74" t="s">
        <v>229</v>
      </c>
    </row>
    <row r="75" spans="1:17" x14ac:dyDescent="0.25">
      <c r="F75" t="s">
        <v>114</v>
      </c>
      <c r="G75" t="str">
        <f>VLOOKUP(F75,Raw!K$4:O$906,5,FALSE)</f>
        <v>NCAAF</v>
      </c>
      <c r="H75" s="45">
        <v>0.97479950495049505</v>
      </c>
      <c r="I75" s="45">
        <v>0.98681873571972578</v>
      </c>
      <c r="J75" s="45">
        <v>0.98128607393706402</v>
      </c>
      <c r="K75">
        <v>1694293139.9999998</v>
      </c>
      <c r="L75" s="34">
        <f t="shared" si="4"/>
        <v>6.4865689865689635E-3</v>
      </c>
      <c r="M75">
        <f t="shared" si="5"/>
        <v>1.2329951654869831E-2</v>
      </c>
      <c r="N75" s="34">
        <v>2.6552363467680751E-2</v>
      </c>
      <c r="O75" s="34">
        <v>4.5140901188061355E-2</v>
      </c>
      <c r="P75" t="s">
        <v>234</v>
      </c>
      <c r="Q75" t="s">
        <v>235</v>
      </c>
    </row>
    <row r="76" spans="1:17" x14ac:dyDescent="0.25">
      <c r="F76" t="s">
        <v>98</v>
      </c>
      <c r="G76" t="str">
        <f>VLOOKUP(F76,Raw!K$4:O$906,5,FALSE)</f>
        <v>NCAAF</v>
      </c>
      <c r="H76" s="45">
        <v>0.98681873571972578</v>
      </c>
      <c r="I76" s="45">
        <v>0.98681873571972578</v>
      </c>
      <c r="J76" s="45">
        <v>0.98681873571972578</v>
      </c>
      <c r="K76">
        <v>1694275140.0000002</v>
      </c>
      <c r="L76" s="34">
        <f t="shared" si="4"/>
        <v>0</v>
      </c>
      <c r="M76">
        <f t="shared" si="5"/>
        <v>0</v>
      </c>
      <c r="N76" s="34">
        <v>9.9050736336925294E-3</v>
      </c>
      <c r="O76" s="34">
        <v>1.8237313173444569E-2</v>
      </c>
      <c r="P76" t="s">
        <v>168</v>
      </c>
      <c r="Q76" t="s">
        <v>169</v>
      </c>
    </row>
    <row r="77" spans="1:17" x14ac:dyDescent="0.25">
      <c r="F77" t="s">
        <v>104</v>
      </c>
      <c r="G77" t="str">
        <f>VLOOKUP(F77,Raw!K$4:O$906,5,FALSE)</f>
        <v>NCAAF</v>
      </c>
      <c r="H77" s="45">
        <v>0.98223998114097122</v>
      </c>
      <c r="I77" s="45">
        <v>0.99880487804878049</v>
      </c>
      <c r="J77" s="45">
        <v>0.9905224295948758</v>
      </c>
      <c r="K77">
        <v>1694287739.9999998</v>
      </c>
      <c r="L77" s="34">
        <f t="shared" si="4"/>
        <v>8.2824484539046894E-3</v>
      </c>
      <c r="M77">
        <f t="shared" si="5"/>
        <v>1.6864409132040681E-2</v>
      </c>
      <c r="N77" s="34">
        <v>2.0101280543107114E-2</v>
      </c>
      <c r="O77" s="34">
        <v>3.2183793811700778E-2</v>
      </c>
      <c r="P77" t="s">
        <v>212</v>
      </c>
      <c r="Q77" t="s">
        <v>213</v>
      </c>
    </row>
    <row r="78" spans="1:17" x14ac:dyDescent="0.25">
      <c r="F78" t="s">
        <v>113</v>
      </c>
      <c r="G78" t="str">
        <f>VLOOKUP(F78,Raw!K$4:O$906,5,FALSE)</f>
        <v>NCAAF</v>
      </c>
      <c r="H78" s="45">
        <v>0.98431037451571246</v>
      </c>
      <c r="I78" s="45">
        <v>0.99880487804878049</v>
      </c>
      <c r="J78" s="45">
        <v>0.99155762628224653</v>
      </c>
      <c r="K78">
        <v>1694289600.0000002</v>
      </c>
      <c r="L78" s="34">
        <f t="shared" si="4"/>
        <v>7.2472517665340686E-3</v>
      </c>
      <c r="M78">
        <f t="shared" si="5"/>
        <v>1.4725541768468631E-2</v>
      </c>
      <c r="N78" s="34">
        <v>8.562451427383766E-3</v>
      </c>
      <c r="O78" s="34">
        <v>1.5926940454651151E-2</v>
      </c>
      <c r="P78" t="s">
        <v>162</v>
      </c>
      <c r="Q78" t="s">
        <v>163</v>
      </c>
    </row>
  </sheetData>
  <sortState xmlns:xlrd2="http://schemas.microsoft.com/office/spreadsheetml/2017/richdata2" ref="F4:Q62">
    <sortCondition ref="L4:L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00C3-5DC1-48D5-9548-795F834183D3}">
  <dimension ref="B3:T906"/>
  <sheetViews>
    <sheetView zoomScale="75" zoomScaleNormal="75" workbookViewId="0">
      <pane ySplit="7650" topLeftCell="A880"/>
      <selection activeCell="B13" sqref="B13"/>
      <selection pane="bottomLeft" activeCell="U472" sqref="U472"/>
    </sheetView>
  </sheetViews>
  <sheetFormatPr defaultRowHeight="15" x14ac:dyDescent="0.25"/>
  <cols>
    <col min="2" max="2" width="45.85546875" customWidth="1"/>
    <col min="3" max="3" width="29.42578125" customWidth="1"/>
    <col min="4" max="4" width="17.140625" customWidth="1"/>
    <col min="8" max="8" width="16" bestFit="1" customWidth="1"/>
    <col min="9" max="9" width="12.7109375" bestFit="1" customWidth="1"/>
    <col min="10" max="10" width="18.42578125" customWidth="1"/>
    <col min="11" max="11" width="26.42578125" customWidth="1"/>
    <col min="12" max="12" width="27.85546875" customWidth="1"/>
    <col min="13" max="13" width="14.7109375" customWidth="1"/>
    <col min="16" max="16" width="16.140625" customWidth="1"/>
    <col min="17" max="17" width="18.140625" customWidth="1"/>
  </cols>
  <sheetData>
    <row r="3" spans="2:19" ht="15.75" thickBot="1" x14ac:dyDescent="0.3">
      <c r="B3" s="7" t="s">
        <v>86</v>
      </c>
      <c r="C3" t="s">
        <v>87</v>
      </c>
      <c r="D3" s="6" t="s">
        <v>244</v>
      </c>
      <c r="E3" s="6" t="s">
        <v>45</v>
      </c>
      <c r="F3" s="6" t="s">
        <v>245</v>
      </c>
      <c r="G3" s="6" t="s">
        <v>243</v>
      </c>
      <c r="I3" s="6" t="s">
        <v>283</v>
      </c>
      <c r="K3" s="7" t="s">
        <v>86</v>
      </c>
      <c r="L3" t="s">
        <v>87</v>
      </c>
      <c r="M3" s="6" t="s">
        <v>45</v>
      </c>
      <c r="N3" s="6" t="s">
        <v>245</v>
      </c>
      <c r="O3" t="s">
        <v>247</v>
      </c>
      <c r="P3" t="s">
        <v>326</v>
      </c>
      <c r="Q3" s="6" t="s">
        <v>283</v>
      </c>
      <c r="R3" s="6" t="s">
        <v>44</v>
      </c>
      <c r="S3" s="6" t="s">
        <v>250</v>
      </c>
    </row>
    <row r="4" spans="2:19" x14ac:dyDescent="0.25">
      <c r="B4" s="25" t="s">
        <v>0</v>
      </c>
      <c r="C4" s="26" t="s">
        <v>1</v>
      </c>
      <c r="D4" s="26" t="s">
        <v>2</v>
      </c>
      <c r="E4" s="26">
        <v>4.5999999999999996</v>
      </c>
      <c r="F4" s="26">
        <v>1.21</v>
      </c>
      <c r="G4" s="27" t="s">
        <v>240</v>
      </c>
      <c r="H4" s="12">
        <f>DATEVALUE(MID(C4,1,10))+TIMEVALUE(MID(C4,12,8))</f>
        <v>45179.010416666664</v>
      </c>
      <c r="I4" s="13">
        <f ca="1">IF(G4&gt;TODAY(),86400*(H4-25569),100)</f>
        <v>1694304899.9999998</v>
      </c>
      <c r="J4" s="3"/>
      <c r="K4" t="s">
        <v>90</v>
      </c>
      <c r="L4" t="s">
        <v>91</v>
      </c>
      <c r="M4">
        <v>2.36</v>
      </c>
      <c r="N4">
        <v>1.61</v>
      </c>
      <c r="O4" t="s">
        <v>242</v>
      </c>
      <c r="P4" s="12">
        <f>DATEVALUE(MID(L4,1,10))+TIMEVALUE(MID(L4,12,8))</f>
        <v>45177.978472222225</v>
      </c>
      <c r="Q4" s="13">
        <f ca="1">IF(O4&gt;TODAY(),86400*(P4-25569),100)</f>
        <v>1694215740.0000002</v>
      </c>
      <c r="R4">
        <f>ABS(1/M4-1/N4)</f>
        <v>0.19738919886303813</v>
      </c>
      <c r="S4">
        <f>0.511+R4/2</f>
        <v>0.60969459943151905</v>
      </c>
    </row>
    <row r="5" spans="2:19" x14ac:dyDescent="0.25">
      <c r="B5" s="28" t="s">
        <v>0</v>
      </c>
      <c r="C5" s="29" t="s">
        <v>1</v>
      </c>
      <c r="D5" s="29" t="s">
        <v>3</v>
      </c>
      <c r="E5" s="29">
        <v>4.5999999999999996</v>
      </c>
      <c r="F5" s="29">
        <v>1.21</v>
      </c>
      <c r="G5" s="30" t="s">
        <v>240</v>
      </c>
      <c r="H5" s="12">
        <f t="shared" ref="H5:H68" si="0">DATEVALUE(MID(C5,1,10))+TIMEVALUE(MID(C5,12,8))</f>
        <v>45179.010416666664</v>
      </c>
      <c r="I5" s="13">
        <f t="shared" ref="I5:I68" ca="1" si="1">IF(G5&gt;TODAY(),86400*(H5-25569),100)</f>
        <v>1694304899.9999998</v>
      </c>
      <c r="J5" s="3"/>
      <c r="K5" t="s">
        <v>90</v>
      </c>
      <c r="L5" t="s">
        <v>91</v>
      </c>
      <c r="M5">
        <v>2.4</v>
      </c>
      <c r="N5">
        <v>1.6</v>
      </c>
      <c r="O5" t="s">
        <v>242</v>
      </c>
      <c r="P5" s="12">
        <f t="shared" ref="P5:P68" si="2">DATEVALUE(MID(L5,1,10))+TIMEVALUE(MID(L5,12,8))</f>
        <v>45177.978472222225</v>
      </c>
      <c r="Q5" s="13">
        <f t="shared" ref="Q5:Q68" ca="1" si="3">IF(O5&gt;TODAY(),86400*(P5-25569),100)</f>
        <v>1694215740.0000002</v>
      </c>
      <c r="R5">
        <f t="shared" ref="R5:R68" si="4">ABS(1/M5-1/N5)</f>
        <v>0.20833333333333331</v>
      </c>
      <c r="S5">
        <f t="shared" ref="S5:S68" si="5">0.511+R5/2</f>
        <v>0.61516666666666664</v>
      </c>
    </row>
    <row r="6" spans="2:19" x14ac:dyDescent="0.25">
      <c r="B6" s="28" t="s">
        <v>0</v>
      </c>
      <c r="C6" s="29" t="s">
        <v>1</v>
      </c>
      <c r="D6" s="29" t="s">
        <v>4</v>
      </c>
      <c r="E6" s="29">
        <v>4.75</v>
      </c>
      <c r="F6" s="29">
        <v>1.2</v>
      </c>
      <c r="G6" s="30" t="s">
        <v>240</v>
      </c>
      <c r="H6" s="12">
        <f t="shared" si="0"/>
        <v>45179.010416666664</v>
      </c>
      <c r="I6" s="13">
        <f t="shared" ca="1" si="1"/>
        <v>1694304899.9999998</v>
      </c>
      <c r="J6" s="3"/>
      <c r="K6" t="s">
        <v>90</v>
      </c>
      <c r="L6" t="s">
        <v>91</v>
      </c>
      <c r="M6">
        <v>2.34</v>
      </c>
      <c r="N6">
        <v>1.61</v>
      </c>
      <c r="O6" t="s">
        <v>242</v>
      </c>
      <c r="P6" s="12">
        <f t="shared" si="2"/>
        <v>45177.978472222225</v>
      </c>
      <c r="Q6" s="13">
        <f t="shared" ca="1" si="3"/>
        <v>1694215740.0000002</v>
      </c>
      <c r="R6">
        <f t="shared" si="4"/>
        <v>0.19376758507193281</v>
      </c>
      <c r="S6">
        <f t="shared" si="5"/>
        <v>0.60788379253596636</v>
      </c>
    </row>
    <row r="7" spans="2:19" x14ac:dyDescent="0.25">
      <c r="B7" s="28" t="s">
        <v>0</v>
      </c>
      <c r="C7" s="29" t="s">
        <v>1</v>
      </c>
      <c r="D7" s="29" t="s">
        <v>5</v>
      </c>
      <c r="E7" s="29">
        <v>4.5</v>
      </c>
      <c r="F7" s="29">
        <v>1.22</v>
      </c>
      <c r="G7" s="30" t="s">
        <v>240</v>
      </c>
      <c r="H7" s="12">
        <f t="shared" si="0"/>
        <v>45179.010416666664</v>
      </c>
      <c r="I7" s="13">
        <f t="shared" ca="1" si="1"/>
        <v>1694304899.9999998</v>
      </c>
      <c r="J7" s="3"/>
      <c r="K7" t="s">
        <v>90</v>
      </c>
      <c r="L7" t="s">
        <v>91</v>
      </c>
      <c r="M7">
        <v>2.4</v>
      </c>
      <c r="N7">
        <v>1.62</v>
      </c>
      <c r="O7" t="s">
        <v>242</v>
      </c>
      <c r="P7" s="12">
        <f t="shared" si="2"/>
        <v>45177.978472222225</v>
      </c>
      <c r="Q7" s="13">
        <f t="shared" ca="1" si="3"/>
        <v>1694215740.0000002</v>
      </c>
      <c r="R7">
        <f t="shared" si="4"/>
        <v>0.20061728395061723</v>
      </c>
      <c r="S7">
        <f t="shared" si="5"/>
        <v>0.61130864197530865</v>
      </c>
    </row>
    <row r="8" spans="2:19" x14ac:dyDescent="0.25">
      <c r="B8" s="28" t="s">
        <v>0</v>
      </c>
      <c r="C8" s="29" t="s">
        <v>1</v>
      </c>
      <c r="D8" s="29" t="s">
        <v>6</v>
      </c>
      <c r="E8" s="29">
        <v>4.75</v>
      </c>
      <c r="F8" s="29">
        <v>1.2</v>
      </c>
      <c r="G8" s="30" t="s">
        <v>240</v>
      </c>
      <c r="H8" s="12">
        <f t="shared" si="0"/>
        <v>45179.010416666664</v>
      </c>
      <c r="I8" s="13">
        <f t="shared" ca="1" si="1"/>
        <v>1694304899.9999998</v>
      </c>
      <c r="J8" s="3"/>
      <c r="K8" t="s">
        <v>90</v>
      </c>
      <c r="L8" t="s">
        <v>91</v>
      </c>
      <c r="M8">
        <v>2.35</v>
      </c>
      <c r="N8">
        <v>1.62</v>
      </c>
      <c r="O8" t="s">
        <v>242</v>
      </c>
      <c r="P8" s="12">
        <f t="shared" si="2"/>
        <v>45177.978472222225</v>
      </c>
      <c r="Q8" s="13">
        <f t="shared" ca="1" si="3"/>
        <v>1694215740.0000002</v>
      </c>
      <c r="R8">
        <f t="shared" si="4"/>
        <v>0.19175203572366689</v>
      </c>
      <c r="S8">
        <f t="shared" si="5"/>
        <v>0.60687601786183343</v>
      </c>
    </row>
    <row r="9" spans="2:19" x14ac:dyDescent="0.25">
      <c r="B9" s="28" t="s">
        <v>0</v>
      </c>
      <c r="C9" s="29" t="s">
        <v>1</v>
      </c>
      <c r="D9" s="29" t="s">
        <v>7</v>
      </c>
      <c r="E9" s="29">
        <v>4.5999999999999996</v>
      </c>
      <c r="F9" s="29">
        <v>1.21</v>
      </c>
      <c r="G9" s="30" t="s">
        <v>240</v>
      </c>
      <c r="H9" s="12">
        <f t="shared" si="0"/>
        <v>45179.010416666664</v>
      </c>
      <c r="I9" s="13">
        <f t="shared" ca="1" si="1"/>
        <v>1694304899.9999998</v>
      </c>
      <c r="J9" s="3"/>
      <c r="K9" t="s">
        <v>90</v>
      </c>
      <c r="L9" t="s">
        <v>91</v>
      </c>
      <c r="M9">
        <v>2.35</v>
      </c>
      <c r="N9">
        <v>1.62</v>
      </c>
      <c r="O9" t="s">
        <v>242</v>
      </c>
      <c r="P9" s="12">
        <f t="shared" si="2"/>
        <v>45177.978472222225</v>
      </c>
      <c r="Q9" s="13">
        <f t="shared" ca="1" si="3"/>
        <v>1694215740.0000002</v>
      </c>
      <c r="R9">
        <f t="shared" si="4"/>
        <v>0.19175203572366689</v>
      </c>
      <c r="S9">
        <f t="shared" si="5"/>
        <v>0.60687601786183343</v>
      </c>
    </row>
    <row r="10" spans="2:19" x14ac:dyDescent="0.25">
      <c r="B10" s="28" t="s">
        <v>0</v>
      </c>
      <c r="C10" s="29" t="s">
        <v>1</v>
      </c>
      <c r="D10" s="29" t="s">
        <v>8</v>
      </c>
      <c r="E10" s="29">
        <v>4</v>
      </c>
      <c r="F10" s="29">
        <v>1.25</v>
      </c>
      <c r="G10" s="30" t="s">
        <v>240</v>
      </c>
      <c r="H10" s="12">
        <f t="shared" si="0"/>
        <v>45179.010416666664</v>
      </c>
      <c r="I10" s="13">
        <f t="shared" ca="1" si="1"/>
        <v>1694304899.9999998</v>
      </c>
      <c r="J10" s="3"/>
      <c r="K10" t="s">
        <v>90</v>
      </c>
      <c r="L10" t="s">
        <v>91</v>
      </c>
      <c r="M10">
        <v>2.25</v>
      </c>
      <c r="N10">
        <v>1.65</v>
      </c>
      <c r="O10" t="s">
        <v>242</v>
      </c>
      <c r="P10" s="12">
        <f t="shared" si="2"/>
        <v>45177.978472222225</v>
      </c>
      <c r="Q10" s="13">
        <f t="shared" ca="1" si="3"/>
        <v>1694215740.0000002</v>
      </c>
      <c r="R10">
        <f t="shared" si="4"/>
        <v>0.16161616161616166</v>
      </c>
      <c r="S10">
        <f t="shared" si="5"/>
        <v>0.59180808080808078</v>
      </c>
    </row>
    <row r="11" spans="2:19" x14ac:dyDescent="0.25">
      <c r="B11" s="28" t="s">
        <v>0</v>
      </c>
      <c r="C11" s="29" t="s">
        <v>1</v>
      </c>
      <c r="D11" s="29" t="s">
        <v>9</v>
      </c>
      <c r="E11" s="29">
        <v>4.5</v>
      </c>
      <c r="F11" s="29">
        <v>1.22</v>
      </c>
      <c r="G11" s="30" t="s">
        <v>240</v>
      </c>
      <c r="H11" s="12">
        <f t="shared" si="0"/>
        <v>45179.010416666664</v>
      </c>
      <c r="I11" s="13">
        <f t="shared" ca="1" si="1"/>
        <v>1694304899.9999998</v>
      </c>
      <c r="J11" s="3"/>
      <c r="K11" t="s">
        <v>90</v>
      </c>
      <c r="L11" t="s">
        <v>91</v>
      </c>
      <c r="M11">
        <v>2.25</v>
      </c>
      <c r="N11">
        <v>1.65</v>
      </c>
      <c r="O11" t="s">
        <v>242</v>
      </c>
      <c r="P11" s="12">
        <f t="shared" si="2"/>
        <v>45177.978472222225</v>
      </c>
      <c r="Q11" s="13">
        <f t="shared" ca="1" si="3"/>
        <v>1694215740.0000002</v>
      </c>
      <c r="R11">
        <f t="shared" si="4"/>
        <v>0.16161616161616166</v>
      </c>
      <c r="S11">
        <f t="shared" si="5"/>
        <v>0.59180808080808078</v>
      </c>
    </row>
    <row r="12" spans="2:19" x14ac:dyDescent="0.25">
      <c r="B12" s="28" t="s">
        <v>0</v>
      </c>
      <c r="C12" s="29" t="s">
        <v>1</v>
      </c>
      <c r="D12" s="29" t="s">
        <v>10</v>
      </c>
      <c r="E12" s="29">
        <v>4.8</v>
      </c>
      <c r="F12" s="29">
        <v>1.2</v>
      </c>
      <c r="G12" s="30" t="s">
        <v>240</v>
      </c>
      <c r="H12" s="12">
        <f t="shared" si="0"/>
        <v>45179.010416666664</v>
      </c>
      <c r="I12" s="13">
        <f t="shared" ca="1" si="1"/>
        <v>1694304899.9999998</v>
      </c>
      <c r="J12" s="3"/>
      <c r="K12" t="s">
        <v>90</v>
      </c>
      <c r="L12" t="s">
        <v>91</v>
      </c>
      <c r="M12">
        <v>2.4500000000000002</v>
      </c>
      <c r="N12">
        <v>1.57</v>
      </c>
      <c r="O12" t="s">
        <v>242</v>
      </c>
      <c r="P12" s="12">
        <f t="shared" si="2"/>
        <v>45177.978472222225</v>
      </c>
      <c r="Q12" s="13">
        <f t="shared" ca="1" si="3"/>
        <v>1694215740.0000002</v>
      </c>
      <c r="R12">
        <f t="shared" si="4"/>
        <v>0.22877940985311324</v>
      </c>
      <c r="S12">
        <f t="shared" si="5"/>
        <v>0.62538970492655666</v>
      </c>
    </row>
    <row r="13" spans="2:19" x14ac:dyDescent="0.25">
      <c r="B13" s="28" t="s">
        <v>0</v>
      </c>
      <c r="C13" s="29" t="s">
        <v>1</v>
      </c>
      <c r="D13" s="29" t="s">
        <v>11</v>
      </c>
      <c r="E13" s="29">
        <v>4.55</v>
      </c>
      <c r="F13" s="29">
        <v>1.21</v>
      </c>
      <c r="G13" s="30" t="s">
        <v>240</v>
      </c>
      <c r="H13" s="12">
        <f t="shared" si="0"/>
        <v>45179.010416666664</v>
      </c>
      <c r="I13" s="13">
        <f t="shared" ca="1" si="1"/>
        <v>1694304899.9999998</v>
      </c>
      <c r="J13" s="3"/>
      <c r="K13" t="s">
        <v>90</v>
      </c>
      <c r="L13" t="s">
        <v>91</v>
      </c>
      <c r="M13">
        <v>2.33</v>
      </c>
      <c r="N13">
        <v>1.65</v>
      </c>
      <c r="O13" t="s">
        <v>242</v>
      </c>
      <c r="P13" s="12">
        <f t="shared" si="2"/>
        <v>45177.978472222225</v>
      </c>
      <c r="Q13" s="13">
        <f t="shared" ca="1" si="3"/>
        <v>1694215740.0000002</v>
      </c>
      <c r="R13">
        <f t="shared" si="4"/>
        <v>0.17687605670438289</v>
      </c>
      <c r="S13">
        <f t="shared" si="5"/>
        <v>0.5994380283521914</v>
      </c>
    </row>
    <row r="14" spans="2:19" x14ac:dyDescent="0.25">
      <c r="B14" s="28" t="s">
        <v>0</v>
      </c>
      <c r="C14" s="29" t="s">
        <v>1</v>
      </c>
      <c r="D14" s="29" t="s">
        <v>12</v>
      </c>
      <c r="E14" s="29">
        <v>4.75</v>
      </c>
      <c r="F14" s="29">
        <v>1.2</v>
      </c>
      <c r="G14" s="30" t="s">
        <v>240</v>
      </c>
      <c r="H14" s="12">
        <f t="shared" si="0"/>
        <v>45179.010416666664</v>
      </c>
      <c r="I14" s="13">
        <f t="shared" ca="1" si="1"/>
        <v>1694304899.9999998</v>
      </c>
      <c r="J14" s="3"/>
      <c r="K14" t="s">
        <v>90</v>
      </c>
      <c r="L14" t="s">
        <v>91</v>
      </c>
      <c r="M14">
        <v>2.35</v>
      </c>
      <c r="N14">
        <v>1.65</v>
      </c>
      <c r="O14" t="s">
        <v>242</v>
      </c>
      <c r="P14" s="12">
        <f t="shared" si="2"/>
        <v>45177.978472222225</v>
      </c>
      <c r="Q14" s="13">
        <f t="shared" ca="1" si="3"/>
        <v>1694215740.0000002</v>
      </c>
      <c r="R14">
        <f t="shared" si="4"/>
        <v>0.18052869116698905</v>
      </c>
      <c r="S14">
        <f t="shared" si="5"/>
        <v>0.60126434558349451</v>
      </c>
    </row>
    <row r="15" spans="2:19" x14ac:dyDescent="0.25">
      <c r="B15" s="28" t="s">
        <v>0</v>
      </c>
      <c r="C15" s="29" t="s">
        <v>1</v>
      </c>
      <c r="D15" s="29" t="s">
        <v>13</v>
      </c>
      <c r="E15" s="29">
        <v>5</v>
      </c>
      <c r="F15" s="29">
        <v>1.1599999999999999</v>
      </c>
      <c r="G15" s="30" t="s">
        <v>240</v>
      </c>
      <c r="H15" s="12">
        <f t="shared" si="0"/>
        <v>45179.010416666664</v>
      </c>
      <c r="I15" s="13">
        <f t="shared" ca="1" si="1"/>
        <v>1694304899.9999998</v>
      </c>
      <c r="J15" s="3"/>
      <c r="K15" t="s">
        <v>90</v>
      </c>
      <c r="L15" t="s">
        <v>91</v>
      </c>
      <c r="M15">
        <v>2.35</v>
      </c>
      <c r="N15">
        <v>1.64</v>
      </c>
      <c r="O15" t="s">
        <v>242</v>
      </c>
      <c r="P15" s="12">
        <f t="shared" si="2"/>
        <v>45177.978472222225</v>
      </c>
      <c r="Q15" s="13">
        <f t="shared" ca="1" si="3"/>
        <v>1694215740.0000002</v>
      </c>
      <c r="R15">
        <f t="shared" si="4"/>
        <v>0.18422418266735857</v>
      </c>
      <c r="S15">
        <f t="shared" si="5"/>
        <v>0.60311209133367927</v>
      </c>
    </row>
    <row r="16" spans="2:19" x14ac:dyDescent="0.25">
      <c r="B16" s="28" t="s">
        <v>14</v>
      </c>
      <c r="C16" s="29" t="s">
        <v>15</v>
      </c>
      <c r="D16" s="29" t="s">
        <v>6</v>
      </c>
      <c r="E16" s="29">
        <v>2.8</v>
      </c>
      <c r="F16" s="29">
        <v>1.48</v>
      </c>
      <c r="G16" s="30" t="s">
        <v>240</v>
      </c>
      <c r="H16" s="12">
        <f t="shared" si="0"/>
        <v>45179.083333333336</v>
      </c>
      <c r="I16" s="13">
        <f t="shared" ca="1" si="1"/>
        <v>1694311200.0000002</v>
      </c>
      <c r="J16" s="3"/>
      <c r="K16" t="s">
        <v>90</v>
      </c>
      <c r="L16" t="s">
        <v>91</v>
      </c>
      <c r="M16">
        <v>2.4</v>
      </c>
      <c r="N16">
        <v>1.61</v>
      </c>
      <c r="O16" t="s">
        <v>242</v>
      </c>
      <c r="P16" s="12">
        <f t="shared" si="2"/>
        <v>45177.978472222225</v>
      </c>
      <c r="Q16" s="13">
        <f t="shared" ca="1" si="3"/>
        <v>1694215740.0000002</v>
      </c>
      <c r="R16">
        <f t="shared" si="4"/>
        <v>0.20445134575569351</v>
      </c>
      <c r="S16">
        <f t="shared" si="5"/>
        <v>0.61322567287784679</v>
      </c>
    </row>
    <row r="17" spans="2:19" x14ac:dyDescent="0.25">
      <c r="B17" s="28" t="s">
        <v>14</v>
      </c>
      <c r="C17" s="29" t="s">
        <v>15</v>
      </c>
      <c r="D17" s="29" t="s">
        <v>4</v>
      </c>
      <c r="E17" s="29">
        <v>2.8</v>
      </c>
      <c r="F17" s="29">
        <v>1.48</v>
      </c>
      <c r="G17" s="30" t="s">
        <v>240</v>
      </c>
      <c r="H17" s="12">
        <f t="shared" si="0"/>
        <v>45179.083333333336</v>
      </c>
      <c r="I17" s="13">
        <f t="shared" ca="1" si="1"/>
        <v>1694311200.0000002</v>
      </c>
      <c r="J17" s="3"/>
      <c r="K17" t="s">
        <v>90</v>
      </c>
      <c r="L17" t="s">
        <v>91</v>
      </c>
      <c r="M17">
        <v>2.35</v>
      </c>
      <c r="N17">
        <v>1.65</v>
      </c>
      <c r="O17" t="s">
        <v>242</v>
      </c>
      <c r="P17" s="12">
        <f t="shared" si="2"/>
        <v>45177.978472222225</v>
      </c>
      <c r="Q17" s="13">
        <f t="shared" ca="1" si="3"/>
        <v>1694215740.0000002</v>
      </c>
      <c r="R17">
        <f t="shared" si="4"/>
        <v>0.18052869116698905</v>
      </c>
      <c r="S17">
        <f t="shared" si="5"/>
        <v>0.60126434558349451</v>
      </c>
    </row>
    <row r="18" spans="2:19" x14ac:dyDescent="0.25">
      <c r="B18" s="28" t="s">
        <v>14</v>
      </c>
      <c r="C18" s="29" t="s">
        <v>15</v>
      </c>
      <c r="D18" s="29" t="s">
        <v>10</v>
      </c>
      <c r="E18" s="29">
        <v>3</v>
      </c>
      <c r="F18" s="29">
        <v>1.41</v>
      </c>
      <c r="G18" s="30" t="s">
        <v>240</v>
      </c>
      <c r="H18" s="12">
        <f t="shared" si="0"/>
        <v>45179.083333333336</v>
      </c>
      <c r="I18" s="13">
        <f t="shared" ca="1" si="1"/>
        <v>1694311200.0000002</v>
      </c>
      <c r="J18" s="3"/>
      <c r="K18" t="s">
        <v>90</v>
      </c>
      <c r="L18" t="s">
        <v>91</v>
      </c>
      <c r="M18">
        <v>2.25</v>
      </c>
      <c r="N18">
        <v>1.65</v>
      </c>
      <c r="O18" t="s">
        <v>242</v>
      </c>
      <c r="P18" s="12">
        <f t="shared" si="2"/>
        <v>45177.978472222225</v>
      </c>
      <c r="Q18" s="13">
        <f t="shared" ca="1" si="3"/>
        <v>1694215740.0000002</v>
      </c>
      <c r="R18">
        <f t="shared" si="4"/>
        <v>0.16161616161616166</v>
      </c>
      <c r="S18">
        <f t="shared" si="5"/>
        <v>0.59180808080808078</v>
      </c>
    </row>
    <row r="19" spans="2:19" x14ac:dyDescent="0.25">
      <c r="B19" s="28" t="s">
        <v>14</v>
      </c>
      <c r="C19" s="29" t="s">
        <v>15</v>
      </c>
      <c r="D19" s="29" t="s">
        <v>16</v>
      </c>
      <c r="E19" s="29">
        <v>2.8</v>
      </c>
      <c r="F19" s="29">
        <v>1.45</v>
      </c>
      <c r="G19" s="30" t="s">
        <v>240</v>
      </c>
      <c r="H19" s="12">
        <f t="shared" si="0"/>
        <v>45179.083333333336</v>
      </c>
      <c r="I19" s="13">
        <f t="shared" ca="1" si="1"/>
        <v>1694311200.0000002</v>
      </c>
      <c r="J19" s="3"/>
      <c r="K19" t="s">
        <v>92</v>
      </c>
      <c r="L19" t="s">
        <v>93</v>
      </c>
      <c r="M19">
        <v>4.5999999999999996</v>
      </c>
      <c r="N19">
        <v>1.21</v>
      </c>
      <c r="O19" t="s">
        <v>242</v>
      </c>
      <c r="P19" s="12">
        <f t="shared" si="2"/>
        <v>45178.624305555553</v>
      </c>
      <c r="Q19" s="13">
        <f t="shared" ca="1" si="3"/>
        <v>1694271539.9999998</v>
      </c>
      <c r="R19">
        <f t="shared" si="4"/>
        <v>0.60905497664390951</v>
      </c>
      <c r="S19">
        <f t="shared" si="5"/>
        <v>0.81552748832195476</v>
      </c>
    </row>
    <row r="20" spans="2:19" x14ac:dyDescent="0.25">
      <c r="B20" s="28" t="s">
        <v>14</v>
      </c>
      <c r="C20" s="29" t="s">
        <v>15</v>
      </c>
      <c r="D20" s="29" t="s">
        <v>7</v>
      </c>
      <c r="E20" s="29">
        <v>2.9</v>
      </c>
      <c r="F20" s="29">
        <v>1.41</v>
      </c>
      <c r="G20" s="30" t="s">
        <v>240</v>
      </c>
      <c r="H20" s="12">
        <f t="shared" si="0"/>
        <v>45179.083333333336</v>
      </c>
      <c r="I20" s="13">
        <f t="shared" ca="1" si="1"/>
        <v>1694311200.0000002</v>
      </c>
      <c r="J20" s="3"/>
      <c r="K20" t="s">
        <v>92</v>
      </c>
      <c r="L20" t="s">
        <v>93</v>
      </c>
      <c r="M20">
        <v>4.3499999999999996</v>
      </c>
      <c r="N20">
        <v>1.24</v>
      </c>
      <c r="O20" t="s">
        <v>242</v>
      </c>
      <c r="P20" s="12">
        <f t="shared" si="2"/>
        <v>45178.624305555553</v>
      </c>
      <c r="Q20" s="13">
        <f t="shared" ca="1" si="3"/>
        <v>1694271539.9999998</v>
      </c>
      <c r="R20">
        <f t="shared" si="4"/>
        <v>0.57656655543196145</v>
      </c>
      <c r="S20">
        <f t="shared" si="5"/>
        <v>0.79928327771598073</v>
      </c>
    </row>
    <row r="21" spans="2:19" x14ac:dyDescent="0.25">
      <c r="B21" s="28" t="s">
        <v>14</v>
      </c>
      <c r="C21" s="29" t="s">
        <v>15</v>
      </c>
      <c r="D21" s="29" t="s">
        <v>3</v>
      </c>
      <c r="E21" s="29">
        <v>2.9</v>
      </c>
      <c r="F21" s="29">
        <v>1.41</v>
      </c>
      <c r="G21" s="30" t="s">
        <v>240</v>
      </c>
      <c r="H21" s="12">
        <f t="shared" si="0"/>
        <v>45179.083333333336</v>
      </c>
      <c r="I21" s="13">
        <f t="shared" ca="1" si="1"/>
        <v>1694311200.0000002</v>
      </c>
      <c r="J21" s="3"/>
      <c r="K21" t="s">
        <v>92</v>
      </c>
      <c r="L21" t="s">
        <v>93</v>
      </c>
      <c r="M21">
        <v>4.3499999999999996</v>
      </c>
      <c r="N21">
        <v>1.22</v>
      </c>
      <c r="O21" t="s">
        <v>242</v>
      </c>
      <c r="P21" s="12">
        <f t="shared" si="2"/>
        <v>45178.624305555553</v>
      </c>
      <c r="Q21" s="13">
        <f t="shared" ca="1" si="3"/>
        <v>1694271539.9999998</v>
      </c>
      <c r="R21">
        <f t="shared" si="4"/>
        <v>0.58978707367627659</v>
      </c>
      <c r="S21">
        <f t="shared" si="5"/>
        <v>0.80589353683813836</v>
      </c>
    </row>
    <row r="22" spans="2:19" x14ac:dyDescent="0.25">
      <c r="B22" s="28" t="s">
        <v>14</v>
      </c>
      <c r="C22" s="29" t="s">
        <v>15</v>
      </c>
      <c r="D22" s="29" t="s">
        <v>2</v>
      </c>
      <c r="E22" s="29">
        <v>2.9</v>
      </c>
      <c r="F22" s="29">
        <v>1.41</v>
      </c>
      <c r="G22" s="30" t="s">
        <v>240</v>
      </c>
      <c r="H22" s="12">
        <f t="shared" si="0"/>
        <v>45179.083333333336</v>
      </c>
      <c r="I22" s="13">
        <f t="shared" ca="1" si="1"/>
        <v>1694311200.0000002</v>
      </c>
      <c r="J22" s="3"/>
      <c r="K22" t="s">
        <v>92</v>
      </c>
      <c r="L22" t="s">
        <v>93</v>
      </c>
      <c r="M22">
        <v>4.5</v>
      </c>
      <c r="N22">
        <v>1.22</v>
      </c>
      <c r="O22" t="s">
        <v>242</v>
      </c>
      <c r="P22" s="12">
        <f t="shared" si="2"/>
        <v>45178.624305555553</v>
      </c>
      <c r="Q22" s="13">
        <f t="shared" ca="1" si="3"/>
        <v>1694271539.9999998</v>
      </c>
      <c r="R22">
        <f t="shared" si="4"/>
        <v>0.5974499089253188</v>
      </c>
      <c r="S22">
        <f t="shared" si="5"/>
        <v>0.80972495446265946</v>
      </c>
    </row>
    <row r="23" spans="2:19" x14ac:dyDescent="0.25">
      <c r="B23" s="28" t="s">
        <v>14</v>
      </c>
      <c r="C23" s="29" t="s">
        <v>15</v>
      </c>
      <c r="D23" s="29" t="s">
        <v>5</v>
      </c>
      <c r="E23" s="29">
        <v>2.83</v>
      </c>
      <c r="F23" s="29">
        <v>1.44</v>
      </c>
      <c r="G23" s="30" t="s">
        <v>240</v>
      </c>
      <c r="H23" s="12">
        <f t="shared" si="0"/>
        <v>45179.083333333336</v>
      </c>
      <c r="I23" s="13">
        <f t="shared" ca="1" si="1"/>
        <v>1694311200.0000002</v>
      </c>
      <c r="J23" s="3"/>
      <c r="K23" t="s">
        <v>92</v>
      </c>
      <c r="L23" t="s">
        <v>93</v>
      </c>
      <c r="M23">
        <v>4.2</v>
      </c>
      <c r="N23">
        <v>1.24</v>
      </c>
      <c r="O23" t="s">
        <v>242</v>
      </c>
      <c r="P23" s="12">
        <f t="shared" si="2"/>
        <v>45178.624305555553</v>
      </c>
      <c r="Q23" s="13">
        <f t="shared" ca="1" si="3"/>
        <v>1694271539.9999998</v>
      </c>
      <c r="R23">
        <f t="shared" si="4"/>
        <v>0.56835637480798784</v>
      </c>
      <c r="S23">
        <f t="shared" si="5"/>
        <v>0.79517818740399393</v>
      </c>
    </row>
    <row r="24" spans="2:19" x14ac:dyDescent="0.25">
      <c r="B24" s="28" t="s">
        <v>14</v>
      </c>
      <c r="C24" s="29" t="s">
        <v>15</v>
      </c>
      <c r="D24" s="29" t="s">
        <v>9</v>
      </c>
      <c r="E24" s="29">
        <v>2.9</v>
      </c>
      <c r="F24" s="29">
        <v>1.43</v>
      </c>
      <c r="G24" s="30" t="s">
        <v>240</v>
      </c>
      <c r="H24" s="12">
        <f t="shared" si="0"/>
        <v>45179.083333333336</v>
      </c>
      <c r="I24" s="13">
        <f t="shared" ca="1" si="1"/>
        <v>1694311200.0000002</v>
      </c>
      <c r="J24" s="3"/>
      <c r="K24" t="s">
        <v>92</v>
      </c>
      <c r="L24" t="s">
        <v>93</v>
      </c>
      <c r="M24">
        <v>4.45</v>
      </c>
      <c r="N24">
        <v>1.22</v>
      </c>
      <c r="O24" t="s">
        <v>242</v>
      </c>
      <c r="P24" s="12">
        <f t="shared" si="2"/>
        <v>45178.624305555553</v>
      </c>
      <c r="Q24" s="13">
        <f t="shared" ca="1" si="3"/>
        <v>1694271539.9999998</v>
      </c>
      <c r="R24">
        <f t="shared" si="4"/>
        <v>0.59495303002394551</v>
      </c>
      <c r="S24">
        <f t="shared" si="5"/>
        <v>0.80847651501197282</v>
      </c>
    </row>
    <row r="25" spans="2:19" x14ac:dyDescent="0.25">
      <c r="B25" s="28" t="s">
        <v>14</v>
      </c>
      <c r="C25" s="29" t="s">
        <v>15</v>
      </c>
      <c r="D25" s="29" t="s">
        <v>13</v>
      </c>
      <c r="E25" s="29">
        <v>2.96</v>
      </c>
      <c r="F25" s="29">
        <v>1.38</v>
      </c>
      <c r="G25" s="30" t="s">
        <v>240</v>
      </c>
      <c r="H25" s="12">
        <f t="shared" si="0"/>
        <v>45179.083333333336</v>
      </c>
      <c r="I25" s="13">
        <f t="shared" ca="1" si="1"/>
        <v>1694311200.0000002</v>
      </c>
      <c r="J25" s="3"/>
      <c r="K25" t="s">
        <v>92</v>
      </c>
      <c r="L25" t="s">
        <v>93</v>
      </c>
      <c r="M25">
        <v>4.0999999999999996</v>
      </c>
      <c r="N25">
        <v>1.24</v>
      </c>
      <c r="O25" t="s">
        <v>242</v>
      </c>
      <c r="P25" s="12">
        <f t="shared" si="2"/>
        <v>45178.624305555553</v>
      </c>
      <c r="Q25" s="13">
        <f t="shared" ca="1" si="3"/>
        <v>1694271539.9999998</v>
      </c>
      <c r="R25">
        <f t="shared" si="4"/>
        <v>0.56254917387883563</v>
      </c>
      <c r="S25">
        <f t="shared" si="5"/>
        <v>0.79227458693941788</v>
      </c>
    </row>
    <row r="26" spans="2:19" x14ac:dyDescent="0.25">
      <c r="B26" s="28" t="s">
        <v>14</v>
      </c>
      <c r="C26" s="29" t="s">
        <v>15</v>
      </c>
      <c r="D26" s="29" t="s">
        <v>8</v>
      </c>
      <c r="E26" s="29">
        <v>3</v>
      </c>
      <c r="F26" s="29">
        <v>1.4</v>
      </c>
      <c r="G26" s="30" t="s">
        <v>240</v>
      </c>
      <c r="H26" s="12">
        <f t="shared" si="0"/>
        <v>45179.083333333336</v>
      </c>
      <c r="I26" s="13">
        <f t="shared" ca="1" si="1"/>
        <v>1694311200.0000002</v>
      </c>
      <c r="J26" s="3"/>
      <c r="K26" t="s">
        <v>92</v>
      </c>
      <c r="L26" t="s">
        <v>93</v>
      </c>
      <c r="M26">
        <v>4.0999999999999996</v>
      </c>
      <c r="N26">
        <v>1.24</v>
      </c>
      <c r="O26" t="s">
        <v>242</v>
      </c>
      <c r="P26" s="12">
        <f t="shared" si="2"/>
        <v>45178.624305555553</v>
      </c>
      <c r="Q26" s="13">
        <f t="shared" ca="1" si="3"/>
        <v>1694271539.9999998</v>
      </c>
      <c r="R26">
        <f t="shared" si="4"/>
        <v>0.56254917387883563</v>
      </c>
      <c r="S26">
        <f t="shared" si="5"/>
        <v>0.79227458693941788</v>
      </c>
    </row>
    <row r="27" spans="2:19" x14ac:dyDescent="0.25">
      <c r="B27" s="28" t="s">
        <v>14</v>
      </c>
      <c r="C27" s="29" t="s">
        <v>15</v>
      </c>
      <c r="D27" s="29" t="s">
        <v>11</v>
      </c>
      <c r="E27" s="29">
        <v>2.8</v>
      </c>
      <c r="F27" s="29">
        <v>1.45</v>
      </c>
      <c r="G27" s="30" t="s">
        <v>240</v>
      </c>
      <c r="H27" s="12">
        <f t="shared" si="0"/>
        <v>45179.083333333336</v>
      </c>
      <c r="I27" s="13">
        <f t="shared" ca="1" si="1"/>
        <v>1694311200.0000002</v>
      </c>
      <c r="J27" s="3"/>
      <c r="K27" t="s">
        <v>92</v>
      </c>
      <c r="L27" t="s">
        <v>93</v>
      </c>
      <c r="M27">
        <v>4.4000000000000004</v>
      </c>
      <c r="N27">
        <v>1.22</v>
      </c>
      <c r="O27" t="s">
        <v>242</v>
      </c>
      <c r="P27" s="12">
        <f t="shared" si="2"/>
        <v>45178.624305555553</v>
      </c>
      <c r="Q27" s="13">
        <f t="shared" ca="1" si="3"/>
        <v>1694271539.9999998</v>
      </c>
      <c r="R27">
        <f t="shared" si="4"/>
        <v>0.59239940387481371</v>
      </c>
      <c r="S27">
        <f t="shared" si="5"/>
        <v>0.80719970193740687</v>
      </c>
    </row>
    <row r="28" spans="2:19" x14ac:dyDescent="0.25">
      <c r="B28" s="28" t="s">
        <v>14</v>
      </c>
      <c r="C28" s="29" t="s">
        <v>15</v>
      </c>
      <c r="D28" s="29" t="s">
        <v>12</v>
      </c>
      <c r="E28" s="29">
        <v>2.9</v>
      </c>
      <c r="F28" s="29">
        <v>1.42</v>
      </c>
      <c r="G28" s="30" t="s">
        <v>240</v>
      </c>
      <c r="H28" s="12">
        <f t="shared" si="0"/>
        <v>45179.083333333336</v>
      </c>
      <c r="I28" s="13">
        <f t="shared" ca="1" si="1"/>
        <v>1694311200.0000002</v>
      </c>
      <c r="J28" s="3"/>
      <c r="K28" t="s">
        <v>92</v>
      </c>
      <c r="L28" t="s">
        <v>93</v>
      </c>
      <c r="M28">
        <v>4.45</v>
      </c>
      <c r="N28">
        <v>1.24</v>
      </c>
      <c r="O28" t="s">
        <v>242</v>
      </c>
      <c r="P28" s="12">
        <f t="shared" si="2"/>
        <v>45178.624305555553</v>
      </c>
      <c r="Q28" s="13">
        <f t="shared" ca="1" si="3"/>
        <v>1694271539.9999998</v>
      </c>
      <c r="R28">
        <f t="shared" si="4"/>
        <v>0.58173251177963037</v>
      </c>
      <c r="S28">
        <f t="shared" si="5"/>
        <v>0.80186625588981519</v>
      </c>
    </row>
    <row r="29" spans="2:19" x14ac:dyDescent="0.25">
      <c r="B29" s="28" t="s">
        <v>17</v>
      </c>
      <c r="C29" s="29" t="s">
        <v>15</v>
      </c>
      <c r="D29" s="29" t="s">
        <v>6</v>
      </c>
      <c r="E29" s="29">
        <v>1.8</v>
      </c>
      <c r="F29" s="29">
        <v>2.0499999999999998</v>
      </c>
      <c r="G29" s="30" t="s">
        <v>240</v>
      </c>
      <c r="H29" s="12">
        <f t="shared" si="0"/>
        <v>45179.083333333336</v>
      </c>
      <c r="I29" s="13">
        <f t="shared" ca="1" si="1"/>
        <v>1694311200.0000002</v>
      </c>
      <c r="J29" s="3"/>
      <c r="K29" t="s">
        <v>92</v>
      </c>
      <c r="L29" t="s">
        <v>93</v>
      </c>
      <c r="M29">
        <v>4.45</v>
      </c>
      <c r="N29">
        <v>1.24</v>
      </c>
      <c r="O29" t="s">
        <v>242</v>
      </c>
      <c r="P29" s="12">
        <f t="shared" si="2"/>
        <v>45178.624305555553</v>
      </c>
      <c r="Q29" s="13">
        <f t="shared" ca="1" si="3"/>
        <v>1694271539.9999998</v>
      </c>
      <c r="R29">
        <f t="shared" si="4"/>
        <v>0.58173251177963037</v>
      </c>
      <c r="S29">
        <f t="shared" si="5"/>
        <v>0.80186625588981519</v>
      </c>
    </row>
    <row r="30" spans="2:19" x14ac:dyDescent="0.25">
      <c r="B30" s="28" t="s">
        <v>17</v>
      </c>
      <c r="C30" s="29" t="s">
        <v>15</v>
      </c>
      <c r="D30" s="29" t="s">
        <v>4</v>
      </c>
      <c r="E30" s="29">
        <v>1.8</v>
      </c>
      <c r="F30" s="29">
        <v>2.0499999999999998</v>
      </c>
      <c r="G30" s="30" t="s">
        <v>240</v>
      </c>
      <c r="H30" s="12">
        <f t="shared" si="0"/>
        <v>45179.083333333336</v>
      </c>
      <c r="I30" s="13">
        <f t="shared" ca="1" si="1"/>
        <v>1694311200.0000002</v>
      </c>
      <c r="J30" s="3"/>
      <c r="K30" t="s">
        <v>92</v>
      </c>
      <c r="L30" t="s">
        <v>93</v>
      </c>
      <c r="M30">
        <v>4.5999999999999996</v>
      </c>
      <c r="N30">
        <v>1.22</v>
      </c>
      <c r="O30" t="s">
        <v>242</v>
      </c>
      <c r="P30" s="12">
        <f t="shared" si="2"/>
        <v>45178.624305555553</v>
      </c>
      <c r="Q30" s="13">
        <f t="shared" ca="1" si="3"/>
        <v>1694271539.9999998</v>
      </c>
      <c r="R30">
        <f t="shared" si="4"/>
        <v>0.60228082679971484</v>
      </c>
      <c r="S30">
        <f t="shared" si="5"/>
        <v>0.81214041339985743</v>
      </c>
    </row>
    <row r="31" spans="2:19" x14ac:dyDescent="0.25">
      <c r="B31" s="28" t="s">
        <v>17</v>
      </c>
      <c r="C31" s="29" t="s">
        <v>15</v>
      </c>
      <c r="D31" s="29" t="s">
        <v>10</v>
      </c>
      <c r="E31" s="29">
        <v>1.85</v>
      </c>
      <c r="F31" s="29">
        <v>1.98</v>
      </c>
      <c r="G31" s="30" t="s">
        <v>240</v>
      </c>
      <c r="H31" s="12">
        <f t="shared" si="0"/>
        <v>45179.083333333336</v>
      </c>
      <c r="I31" s="13">
        <f t="shared" ca="1" si="1"/>
        <v>1694311200.0000002</v>
      </c>
      <c r="J31" s="3"/>
      <c r="K31" t="s">
        <v>92</v>
      </c>
      <c r="L31" t="s">
        <v>93</v>
      </c>
      <c r="M31">
        <v>4.5999999999999996</v>
      </c>
      <c r="N31">
        <v>1.22</v>
      </c>
      <c r="O31" t="s">
        <v>242</v>
      </c>
      <c r="P31" s="12">
        <f t="shared" si="2"/>
        <v>45178.624305555553</v>
      </c>
      <c r="Q31" s="13">
        <f t="shared" ca="1" si="3"/>
        <v>1694271539.9999998</v>
      </c>
      <c r="R31">
        <f t="shared" si="4"/>
        <v>0.60228082679971484</v>
      </c>
      <c r="S31">
        <f t="shared" si="5"/>
        <v>0.81214041339985743</v>
      </c>
    </row>
    <row r="32" spans="2:19" x14ac:dyDescent="0.25">
      <c r="B32" s="28" t="s">
        <v>17</v>
      </c>
      <c r="C32" s="29" t="s">
        <v>15</v>
      </c>
      <c r="D32" s="29" t="s">
        <v>7</v>
      </c>
      <c r="E32" s="29">
        <v>1.89</v>
      </c>
      <c r="F32" s="29">
        <v>1.89</v>
      </c>
      <c r="G32" s="30" t="s">
        <v>240</v>
      </c>
      <c r="H32" s="12">
        <f t="shared" si="0"/>
        <v>45179.083333333336</v>
      </c>
      <c r="I32" s="13">
        <f t="shared" ca="1" si="1"/>
        <v>1694311200.0000002</v>
      </c>
      <c r="J32" s="3"/>
      <c r="K32" t="s">
        <v>92</v>
      </c>
      <c r="L32" t="s">
        <v>93</v>
      </c>
      <c r="M32">
        <v>4.25</v>
      </c>
      <c r="N32">
        <v>1.24</v>
      </c>
      <c r="O32" t="s">
        <v>242</v>
      </c>
      <c r="P32" s="12">
        <f t="shared" si="2"/>
        <v>45178.624305555553</v>
      </c>
      <c r="Q32" s="13">
        <f t="shared" ca="1" si="3"/>
        <v>1694271539.9999998</v>
      </c>
      <c r="R32">
        <f t="shared" si="4"/>
        <v>0.5711574952561671</v>
      </c>
      <c r="S32">
        <f t="shared" si="5"/>
        <v>0.79657874762808356</v>
      </c>
    </row>
    <row r="33" spans="2:19" x14ac:dyDescent="0.25">
      <c r="B33" s="28" t="s">
        <v>17</v>
      </c>
      <c r="C33" s="29" t="s">
        <v>15</v>
      </c>
      <c r="D33" s="29" t="s">
        <v>3</v>
      </c>
      <c r="E33" s="29">
        <v>1.89</v>
      </c>
      <c r="F33" s="29">
        <v>1.89</v>
      </c>
      <c r="G33" s="30" t="s">
        <v>240</v>
      </c>
      <c r="H33" s="12">
        <f t="shared" si="0"/>
        <v>45179.083333333336</v>
      </c>
      <c r="I33" s="13">
        <f t="shared" ca="1" si="1"/>
        <v>1694311200.0000002</v>
      </c>
      <c r="J33" s="3"/>
      <c r="K33" t="s">
        <v>92</v>
      </c>
      <c r="L33" t="s">
        <v>93</v>
      </c>
      <c r="M33">
        <v>4</v>
      </c>
      <c r="N33">
        <v>1.25</v>
      </c>
      <c r="O33" t="s">
        <v>242</v>
      </c>
      <c r="P33" s="12">
        <f t="shared" si="2"/>
        <v>45178.624305555553</v>
      </c>
      <c r="Q33" s="13">
        <f t="shared" ca="1" si="3"/>
        <v>1694271539.9999998</v>
      </c>
      <c r="R33">
        <f t="shared" si="4"/>
        <v>0.55000000000000004</v>
      </c>
      <c r="S33">
        <f t="shared" si="5"/>
        <v>0.78600000000000003</v>
      </c>
    </row>
    <row r="34" spans="2:19" x14ac:dyDescent="0.25">
      <c r="B34" s="28" t="s">
        <v>17</v>
      </c>
      <c r="C34" s="29" t="s">
        <v>15</v>
      </c>
      <c r="D34" s="29" t="s">
        <v>2</v>
      </c>
      <c r="E34" s="29">
        <v>1.89</v>
      </c>
      <c r="F34" s="29">
        <v>1.89</v>
      </c>
      <c r="G34" s="30" t="s">
        <v>240</v>
      </c>
      <c r="H34" s="12">
        <f t="shared" si="0"/>
        <v>45179.083333333336</v>
      </c>
      <c r="I34" s="13">
        <f t="shared" ca="1" si="1"/>
        <v>1694311200.0000002</v>
      </c>
      <c r="J34" s="3"/>
      <c r="K34" t="s">
        <v>94</v>
      </c>
      <c r="L34" t="s">
        <v>95</v>
      </c>
      <c r="M34">
        <v>1.64</v>
      </c>
      <c r="N34">
        <v>2.2799999999999998</v>
      </c>
      <c r="O34" t="s">
        <v>242</v>
      </c>
      <c r="P34" s="12">
        <f t="shared" si="2"/>
        <v>45178.665972222225</v>
      </c>
      <c r="Q34" s="13">
        <f t="shared" ca="1" si="3"/>
        <v>1694275140.0000002</v>
      </c>
      <c r="R34">
        <f t="shared" si="4"/>
        <v>0.17115960633290539</v>
      </c>
      <c r="S34">
        <f t="shared" si="5"/>
        <v>0.59657980316645265</v>
      </c>
    </row>
    <row r="35" spans="2:19" x14ac:dyDescent="0.25">
      <c r="B35" s="28" t="s">
        <v>17</v>
      </c>
      <c r="C35" s="29" t="s">
        <v>15</v>
      </c>
      <c r="D35" s="29" t="s">
        <v>5</v>
      </c>
      <c r="E35" s="29">
        <v>1.87</v>
      </c>
      <c r="F35" s="29">
        <v>1.94</v>
      </c>
      <c r="G35" s="30" t="s">
        <v>240</v>
      </c>
      <c r="H35" s="12">
        <f t="shared" si="0"/>
        <v>45179.083333333336</v>
      </c>
      <c r="I35" s="13">
        <f t="shared" ca="1" si="1"/>
        <v>1694311200.0000002</v>
      </c>
      <c r="J35" s="3"/>
      <c r="K35" t="s">
        <v>94</v>
      </c>
      <c r="L35" t="s">
        <v>95</v>
      </c>
      <c r="M35">
        <v>1.68</v>
      </c>
      <c r="N35">
        <v>2.2200000000000002</v>
      </c>
      <c r="O35" t="s">
        <v>242</v>
      </c>
      <c r="P35" s="12">
        <f t="shared" si="2"/>
        <v>45178.665972222225</v>
      </c>
      <c r="Q35" s="13">
        <f t="shared" ca="1" si="3"/>
        <v>1694275140.0000002</v>
      </c>
      <c r="R35">
        <f t="shared" si="4"/>
        <v>0.14478764478764483</v>
      </c>
      <c r="S35">
        <f t="shared" si="5"/>
        <v>0.58339382239382243</v>
      </c>
    </row>
    <row r="36" spans="2:19" x14ac:dyDescent="0.25">
      <c r="B36" s="28" t="s">
        <v>17</v>
      </c>
      <c r="C36" s="29" t="s">
        <v>15</v>
      </c>
      <c r="D36" s="29" t="s">
        <v>11</v>
      </c>
      <c r="E36" s="29">
        <v>1.83</v>
      </c>
      <c r="F36" s="29">
        <v>2</v>
      </c>
      <c r="G36" s="30" t="s">
        <v>240</v>
      </c>
      <c r="H36" s="12">
        <f t="shared" si="0"/>
        <v>45179.083333333336</v>
      </c>
      <c r="I36" s="13">
        <f t="shared" ca="1" si="1"/>
        <v>1694311200.0000002</v>
      </c>
      <c r="J36" s="3"/>
      <c r="K36" t="s">
        <v>94</v>
      </c>
      <c r="L36" t="s">
        <v>95</v>
      </c>
      <c r="M36">
        <v>1.62</v>
      </c>
      <c r="N36">
        <v>2.36</v>
      </c>
      <c r="O36" t="s">
        <v>242</v>
      </c>
      <c r="P36" s="12">
        <f t="shared" si="2"/>
        <v>45178.665972222225</v>
      </c>
      <c r="Q36" s="13">
        <f t="shared" ca="1" si="3"/>
        <v>1694275140.0000002</v>
      </c>
      <c r="R36">
        <f t="shared" si="4"/>
        <v>0.19355513705796185</v>
      </c>
      <c r="S36">
        <f t="shared" si="5"/>
        <v>0.6077775685289809</v>
      </c>
    </row>
    <row r="37" spans="2:19" x14ac:dyDescent="0.25">
      <c r="B37" s="28" t="s">
        <v>17</v>
      </c>
      <c r="C37" s="29" t="s">
        <v>15</v>
      </c>
      <c r="D37" s="29" t="s">
        <v>9</v>
      </c>
      <c r="E37" s="29">
        <v>1.87</v>
      </c>
      <c r="F37" s="29">
        <v>1.95</v>
      </c>
      <c r="G37" s="30" t="s">
        <v>240</v>
      </c>
      <c r="H37" s="12">
        <f t="shared" si="0"/>
        <v>45179.083333333336</v>
      </c>
      <c r="I37" s="13">
        <f t="shared" ca="1" si="1"/>
        <v>1694311200.0000002</v>
      </c>
      <c r="J37" s="3"/>
      <c r="K37" t="s">
        <v>94</v>
      </c>
      <c r="L37" t="s">
        <v>95</v>
      </c>
      <c r="M37">
        <v>1.61</v>
      </c>
      <c r="N37">
        <v>2.33</v>
      </c>
      <c r="O37" t="s">
        <v>242</v>
      </c>
      <c r="P37" s="12">
        <f t="shared" si="2"/>
        <v>45178.665972222225</v>
      </c>
      <c r="Q37" s="13">
        <f t="shared" ca="1" si="3"/>
        <v>1694275140.0000002</v>
      </c>
      <c r="R37">
        <f t="shared" si="4"/>
        <v>0.19193346306613701</v>
      </c>
      <c r="S37">
        <f t="shared" si="5"/>
        <v>0.60696673153306846</v>
      </c>
    </row>
    <row r="38" spans="2:19" x14ac:dyDescent="0.25">
      <c r="B38" s="28" t="s">
        <v>17</v>
      </c>
      <c r="C38" s="29" t="s">
        <v>15</v>
      </c>
      <c r="D38" s="29" t="s">
        <v>13</v>
      </c>
      <c r="E38" s="29">
        <v>1.88</v>
      </c>
      <c r="F38" s="29">
        <v>1.88</v>
      </c>
      <c r="G38" s="30" t="s">
        <v>240</v>
      </c>
      <c r="H38" s="12">
        <f t="shared" si="0"/>
        <v>45179.083333333336</v>
      </c>
      <c r="I38" s="13">
        <f t="shared" ca="1" si="1"/>
        <v>1694311200.0000002</v>
      </c>
      <c r="J38" s="3"/>
      <c r="K38" t="s">
        <v>94</v>
      </c>
      <c r="L38" t="s">
        <v>95</v>
      </c>
      <c r="M38">
        <v>1.61</v>
      </c>
      <c r="N38">
        <v>2.33</v>
      </c>
      <c r="O38" t="s">
        <v>242</v>
      </c>
      <c r="P38" s="12">
        <f t="shared" si="2"/>
        <v>45178.665972222225</v>
      </c>
      <c r="Q38" s="13">
        <f t="shared" ca="1" si="3"/>
        <v>1694275140.0000002</v>
      </c>
      <c r="R38">
        <f t="shared" si="4"/>
        <v>0.19193346306613701</v>
      </c>
      <c r="S38">
        <f t="shared" si="5"/>
        <v>0.60696673153306846</v>
      </c>
    </row>
    <row r="39" spans="2:19" x14ac:dyDescent="0.25">
      <c r="B39" s="28" t="s">
        <v>17</v>
      </c>
      <c r="C39" s="29" t="s">
        <v>15</v>
      </c>
      <c r="D39" s="29" t="s">
        <v>8</v>
      </c>
      <c r="E39" s="29">
        <v>1.87</v>
      </c>
      <c r="F39" s="29">
        <v>1.95</v>
      </c>
      <c r="G39" s="30" t="s">
        <v>240</v>
      </c>
      <c r="H39" s="12">
        <f t="shared" si="0"/>
        <v>45179.083333333336</v>
      </c>
      <c r="I39" s="13">
        <f t="shared" ca="1" si="1"/>
        <v>1694311200.0000002</v>
      </c>
      <c r="J39" s="3"/>
      <c r="K39" t="s">
        <v>94</v>
      </c>
      <c r="L39" t="s">
        <v>95</v>
      </c>
      <c r="M39">
        <v>1.59</v>
      </c>
      <c r="N39">
        <v>2.4300000000000002</v>
      </c>
      <c r="O39" t="s">
        <v>242</v>
      </c>
      <c r="P39" s="12">
        <f t="shared" si="2"/>
        <v>45178.665972222225</v>
      </c>
      <c r="Q39" s="13">
        <f t="shared" ca="1" si="3"/>
        <v>1694275140.0000002</v>
      </c>
      <c r="R39">
        <f t="shared" si="4"/>
        <v>0.21740818386520694</v>
      </c>
      <c r="S39">
        <f t="shared" si="5"/>
        <v>0.61970409193260345</v>
      </c>
    </row>
    <row r="40" spans="2:19" x14ac:dyDescent="0.25">
      <c r="B40" s="28" t="s">
        <v>17</v>
      </c>
      <c r="C40" s="29" t="s">
        <v>15</v>
      </c>
      <c r="D40" s="29" t="s">
        <v>12</v>
      </c>
      <c r="E40" s="29">
        <v>1.83</v>
      </c>
      <c r="F40" s="29">
        <v>2</v>
      </c>
      <c r="G40" s="30" t="s">
        <v>240</v>
      </c>
      <c r="H40" s="12">
        <f t="shared" si="0"/>
        <v>45179.083333333336</v>
      </c>
      <c r="I40" s="13">
        <f t="shared" ca="1" si="1"/>
        <v>1694311200.0000002</v>
      </c>
      <c r="J40" s="3"/>
      <c r="K40" t="s">
        <v>94</v>
      </c>
      <c r="L40" t="s">
        <v>95</v>
      </c>
      <c r="M40">
        <v>1.67</v>
      </c>
      <c r="N40">
        <v>2.2999999999999998</v>
      </c>
      <c r="O40" t="s">
        <v>242</v>
      </c>
      <c r="P40" s="12">
        <f t="shared" si="2"/>
        <v>45178.665972222225</v>
      </c>
      <c r="Q40" s="13">
        <f t="shared" ca="1" si="3"/>
        <v>1694275140.0000002</v>
      </c>
      <c r="R40">
        <f t="shared" si="4"/>
        <v>0.16401978651392868</v>
      </c>
      <c r="S40">
        <f t="shared" si="5"/>
        <v>0.59300989325696429</v>
      </c>
    </row>
    <row r="41" spans="2:19" x14ac:dyDescent="0.25">
      <c r="B41" s="28" t="s">
        <v>18</v>
      </c>
      <c r="C41" s="29" t="s">
        <v>19</v>
      </c>
      <c r="D41" s="29" t="s">
        <v>6</v>
      </c>
      <c r="E41" s="29">
        <v>1.4</v>
      </c>
      <c r="F41" s="29">
        <v>3.1</v>
      </c>
      <c r="G41" s="30" t="s">
        <v>240</v>
      </c>
      <c r="H41" s="12">
        <f t="shared" si="0"/>
        <v>45179.083356481482</v>
      </c>
      <c r="I41" s="13">
        <f t="shared" ca="1" si="1"/>
        <v>1694311202</v>
      </c>
      <c r="J41" s="12">
        <v>45179.083356481482</v>
      </c>
      <c r="K41" t="s">
        <v>94</v>
      </c>
      <c r="L41" s="15" t="s">
        <v>95</v>
      </c>
      <c r="M41">
        <v>1.69</v>
      </c>
      <c r="N41">
        <v>2.25</v>
      </c>
      <c r="O41" t="s">
        <v>242</v>
      </c>
      <c r="P41" s="12">
        <f t="shared" si="2"/>
        <v>45178.665972222225</v>
      </c>
      <c r="Q41" s="13">
        <f t="shared" ca="1" si="3"/>
        <v>1694275140.0000002</v>
      </c>
      <c r="R41">
        <f t="shared" si="4"/>
        <v>0.14727153188691655</v>
      </c>
      <c r="S41">
        <f t="shared" si="5"/>
        <v>0.58463576594345823</v>
      </c>
    </row>
    <row r="42" spans="2:19" x14ac:dyDescent="0.25">
      <c r="B42" s="28" t="s">
        <v>18</v>
      </c>
      <c r="C42" s="29" t="s">
        <v>19</v>
      </c>
      <c r="D42" s="29" t="s">
        <v>4</v>
      </c>
      <c r="E42" s="29">
        <v>1.4</v>
      </c>
      <c r="F42" s="29">
        <v>3.1</v>
      </c>
      <c r="G42" s="30" t="s">
        <v>240</v>
      </c>
      <c r="H42" s="12">
        <f t="shared" si="0"/>
        <v>45179.083356481482</v>
      </c>
      <c r="I42" s="13">
        <f t="shared" ca="1" si="1"/>
        <v>1694311202</v>
      </c>
      <c r="J42" s="3"/>
      <c r="K42" s="13" t="s">
        <v>94</v>
      </c>
      <c r="L42" t="s">
        <v>95</v>
      </c>
      <c r="M42">
        <v>1.65</v>
      </c>
      <c r="N42">
        <v>2.2999999999999998</v>
      </c>
      <c r="O42" t="s">
        <v>242</v>
      </c>
      <c r="P42" s="12">
        <f t="shared" si="2"/>
        <v>45178.665972222225</v>
      </c>
      <c r="Q42" s="13">
        <f t="shared" ca="1" si="3"/>
        <v>1694275140.0000002</v>
      </c>
      <c r="R42">
        <f t="shared" si="4"/>
        <v>0.17127799736495386</v>
      </c>
      <c r="S42">
        <f t="shared" si="5"/>
        <v>0.59663899868247694</v>
      </c>
    </row>
    <row r="43" spans="2:19" x14ac:dyDescent="0.25">
      <c r="B43" s="28" t="s">
        <v>18</v>
      </c>
      <c r="C43" s="29" t="s">
        <v>19</v>
      </c>
      <c r="D43" s="29" t="s">
        <v>10</v>
      </c>
      <c r="E43" s="29">
        <v>1.44</v>
      </c>
      <c r="F43" s="29">
        <v>2.85</v>
      </c>
      <c r="G43" s="30" t="s">
        <v>240</v>
      </c>
      <c r="H43" s="12">
        <f t="shared" si="0"/>
        <v>45179.083356481482</v>
      </c>
      <c r="I43" s="13">
        <f t="shared" ca="1" si="1"/>
        <v>1694311202</v>
      </c>
      <c r="J43" s="3"/>
      <c r="K43" t="s">
        <v>94</v>
      </c>
      <c r="L43" t="s">
        <v>95</v>
      </c>
      <c r="M43">
        <v>1.63</v>
      </c>
      <c r="N43">
        <v>2.38</v>
      </c>
      <c r="O43" t="s">
        <v>242</v>
      </c>
      <c r="P43" s="12">
        <f t="shared" si="2"/>
        <v>45178.665972222225</v>
      </c>
      <c r="Q43" s="13">
        <f t="shared" ca="1" si="3"/>
        <v>1694275140.0000002</v>
      </c>
      <c r="R43">
        <f t="shared" si="4"/>
        <v>0.19332886528844667</v>
      </c>
      <c r="S43">
        <f t="shared" si="5"/>
        <v>0.60766443264422332</v>
      </c>
    </row>
    <row r="44" spans="2:19" x14ac:dyDescent="0.25">
      <c r="B44" s="28" t="s">
        <v>18</v>
      </c>
      <c r="C44" s="29" t="s">
        <v>19</v>
      </c>
      <c r="D44" s="29" t="s">
        <v>16</v>
      </c>
      <c r="E44" s="29">
        <v>1.44</v>
      </c>
      <c r="F44" s="29">
        <v>2.85</v>
      </c>
      <c r="G44" s="30" t="s">
        <v>240</v>
      </c>
      <c r="H44" s="12">
        <f t="shared" si="0"/>
        <v>45179.083356481482</v>
      </c>
      <c r="I44" s="13">
        <f t="shared" ca="1" si="1"/>
        <v>1694311202</v>
      </c>
      <c r="J44" s="3"/>
      <c r="K44" t="s">
        <v>94</v>
      </c>
      <c r="L44" t="s">
        <v>95</v>
      </c>
      <c r="M44">
        <v>1.67</v>
      </c>
      <c r="N44">
        <v>2.2999999999999998</v>
      </c>
      <c r="O44" t="s">
        <v>242</v>
      </c>
      <c r="P44" s="12">
        <f t="shared" si="2"/>
        <v>45178.665972222225</v>
      </c>
      <c r="Q44" s="13">
        <f t="shared" ca="1" si="3"/>
        <v>1694275140.0000002</v>
      </c>
      <c r="R44">
        <f t="shared" si="4"/>
        <v>0.16401978651392868</v>
      </c>
      <c r="S44">
        <f t="shared" si="5"/>
        <v>0.59300989325696429</v>
      </c>
    </row>
    <row r="45" spans="2:19" x14ac:dyDescent="0.25">
      <c r="B45" s="28" t="s">
        <v>18</v>
      </c>
      <c r="C45" s="29" t="s">
        <v>19</v>
      </c>
      <c r="D45" s="29" t="s">
        <v>7</v>
      </c>
      <c r="E45" s="29">
        <v>1.44</v>
      </c>
      <c r="F45" s="29">
        <v>2.75</v>
      </c>
      <c r="G45" s="30" t="s">
        <v>240</v>
      </c>
      <c r="H45" s="12">
        <f t="shared" si="0"/>
        <v>45179.083356481482</v>
      </c>
      <c r="I45" s="13">
        <f t="shared" ca="1" si="1"/>
        <v>1694311202</v>
      </c>
      <c r="J45" s="3"/>
      <c r="K45" t="s">
        <v>94</v>
      </c>
      <c r="L45" t="s">
        <v>95</v>
      </c>
      <c r="M45">
        <v>1.67</v>
      </c>
      <c r="N45">
        <v>2.2999999999999998</v>
      </c>
      <c r="O45" t="s">
        <v>242</v>
      </c>
      <c r="P45" s="12">
        <f t="shared" si="2"/>
        <v>45178.665972222225</v>
      </c>
      <c r="Q45" s="13">
        <f t="shared" ca="1" si="3"/>
        <v>1694275140.0000002</v>
      </c>
      <c r="R45">
        <f t="shared" si="4"/>
        <v>0.16401978651392868</v>
      </c>
      <c r="S45">
        <f t="shared" si="5"/>
        <v>0.59300989325696429</v>
      </c>
    </row>
    <row r="46" spans="2:19" x14ac:dyDescent="0.25">
      <c r="B46" s="28" t="s">
        <v>18</v>
      </c>
      <c r="C46" s="29" t="s">
        <v>19</v>
      </c>
      <c r="D46" s="29" t="s">
        <v>3</v>
      </c>
      <c r="E46" s="29">
        <v>1.44</v>
      </c>
      <c r="F46" s="29">
        <v>2.75</v>
      </c>
      <c r="G46" s="30" t="s">
        <v>240</v>
      </c>
      <c r="H46" s="12">
        <f t="shared" si="0"/>
        <v>45179.083356481482</v>
      </c>
      <c r="I46" s="13">
        <f t="shared" ca="1" si="1"/>
        <v>1694311202</v>
      </c>
      <c r="J46" s="3"/>
      <c r="K46" t="s">
        <v>94</v>
      </c>
      <c r="L46" t="s">
        <v>95</v>
      </c>
      <c r="M46">
        <v>1.67</v>
      </c>
      <c r="N46">
        <v>2.2999999999999998</v>
      </c>
      <c r="O46" t="s">
        <v>242</v>
      </c>
      <c r="P46" s="12">
        <f t="shared" si="2"/>
        <v>45178.665972222225</v>
      </c>
      <c r="Q46" s="13">
        <f t="shared" ca="1" si="3"/>
        <v>1694275140.0000002</v>
      </c>
      <c r="R46">
        <f t="shared" si="4"/>
        <v>0.16401978651392868</v>
      </c>
      <c r="S46">
        <f t="shared" si="5"/>
        <v>0.59300989325696429</v>
      </c>
    </row>
    <row r="47" spans="2:19" x14ac:dyDescent="0.25">
      <c r="B47" s="28" t="s">
        <v>18</v>
      </c>
      <c r="C47" s="29" t="s">
        <v>19</v>
      </c>
      <c r="D47" s="29" t="s">
        <v>2</v>
      </c>
      <c r="E47" s="29">
        <v>1.44</v>
      </c>
      <c r="F47" s="29">
        <v>2.75</v>
      </c>
      <c r="G47" s="30" t="s">
        <v>240</v>
      </c>
      <c r="H47" s="12">
        <f t="shared" si="0"/>
        <v>45179.083356481482</v>
      </c>
      <c r="I47" s="13">
        <f t="shared" ca="1" si="1"/>
        <v>1694311202</v>
      </c>
      <c r="J47" s="3"/>
      <c r="K47" t="s">
        <v>94</v>
      </c>
      <c r="L47" t="s">
        <v>95</v>
      </c>
      <c r="M47">
        <v>1.67</v>
      </c>
      <c r="N47">
        <v>2.2999999999999998</v>
      </c>
      <c r="O47" t="s">
        <v>242</v>
      </c>
      <c r="P47" s="12">
        <f t="shared" si="2"/>
        <v>45178.665972222225</v>
      </c>
      <c r="Q47" s="13">
        <f t="shared" ca="1" si="3"/>
        <v>1694275140.0000002</v>
      </c>
      <c r="R47">
        <f t="shared" si="4"/>
        <v>0.16401978651392868</v>
      </c>
      <c r="S47">
        <f t="shared" si="5"/>
        <v>0.59300989325696429</v>
      </c>
    </row>
    <row r="48" spans="2:19" x14ac:dyDescent="0.25">
      <c r="B48" s="28" t="s">
        <v>18</v>
      </c>
      <c r="C48" s="29" t="s">
        <v>19</v>
      </c>
      <c r="D48" s="29" t="s">
        <v>5</v>
      </c>
      <c r="E48" s="29">
        <v>1.42</v>
      </c>
      <c r="F48" s="29">
        <v>2.9</v>
      </c>
      <c r="G48" s="30" t="s">
        <v>240</v>
      </c>
      <c r="H48" s="12">
        <f t="shared" si="0"/>
        <v>45179.083356481482</v>
      </c>
      <c r="I48" s="13">
        <f t="shared" ca="1" si="1"/>
        <v>1694311202</v>
      </c>
      <c r="J48" s="3"/>
      <c r="K48" t="s">
        <v>94</v>
      </c>
      <c r="L48" t="s">
        <v>95</v>
      </c>
      <c r="M48">
        <v>1.67</v>
      </c>
      <c r="N48">
        <v>2.2000000000000002</v>
      </c>
      <c r="O48" t="s">
        <v>242</v>
      </c>
      <c r="P48" s="12">
        <f t="shared" si="2"/>
        <v>45178.665972222225</v>
      </c>
      <c r="Q48" s="13">
        <f t="shared" ca="1" si="3"/>
        <v>1694275140.0000002</v>
      </c>
      <c r="R48">
        <f t="shared" si="4"/>
        <v>0.14425694066412637</v>
      </c>
      <c r="S48">
        <f t="shared" si="5"/>
        <v>0.58312847033206316</v>
      </c>
    </row>
    <row r="49" spans="2:19" x14ac:dyDescent="0.25">
      <c r="B49" s="28" t="s">
        <v>18</v>
      </c>
      <c r="C49" s="29" t="s">
        <v>19</v>
      </c>
      <c r="D49" s="29" t="s">
        <v>11</v>
      </c>
      <c r="E49" s="29">
        <v>1.4</v>
      </c>
      <c r="F49" s="29">
        <v>3</v>
      </c>
      <c r="G49" s="30" t="s">
        <v>240</v>
      </c>
      <c r="H49" s="12">
        <f t="shared" si="0"/>
        <v>45179.083356481482</v>
      </c>
      <c r="I49" s="13">
        <f t="shared" ca="1" si="1"/>
        <v>1694311202</v>
      </c>
      <c r="J49" s="3"/>
      <c r="K49" t="s">
        <v>96</v>
      </c>
      <c r="L49" t="s">
        <v>95</v>
      </c>
      <c r="M49">
        <v>3.4</v>
      </c>
      <c r="N49">
        <v>1.33</v>
      </c>
      <c r="O49" t="s">
        <v>242</v>
      </c>
      <c r="P49" s="12">
        <f t="shared" si="2"/>
        <v>45178.665972222225</v>
      </c>
      <c r="Q49" s="13">
        <f t="shared" ca="1" si="3"/>
        <v>1694275140.0000002</v>
      </c>
      <c r="R49">
        <f t="shared" si="4"/>
        <v>0.45776205218929672</v>
      </c>
      <c r="S49">
        <f t="shared" si="5"/>
        <v>0.73988102609464834</v>
      </c>
    </row>
    <row r="50" spans="2:19" x14ac:dyDescent="0.25">
      <c r="B50" s="28" t="s">
        <v>18</v>
      </c>
      <c r="C50" s="29" t="s">
        <v>19</v>
      </c>
      <c r="D50" s="29" t="s">
        <v>9</v>
      </c>
      <c r="E50" s="29">
        <v>1.43</v>
      </c>
      <c r="F50" s="29">
        <v>2.9</v>
      </c>
      <c r="G50" s="30" t="s">
        <v>240</v>
      </c>
      <c r="H50" s="12">
        <f t="shared" si="0"/>
        <v>45179.083356481482</v>
      </c>
      <c r="I50" s="13">
        <f t="shared" ca="1" si="1"/>
        <v>1694311202</v>
      </c>
      <c r="J50" s="3"/>
      <c r="K50" t="s">
        <v>96</v>
      </c>
      <c r="L50" t="s">
        <v>95</v>
      </c>
      <c r="M50">
        <v>3.4</v>
      </c>
      <c r="N50">
        <v>1.32</v>
      </c>
      <c r="O50" t="s">
        <v>242</v>
      </c>
      <c r="P50" s="12">
        <f t="shared" si="2"/>
        <v>45178.665972222225</v>
      </c>
      <c r="Q50" s="13">
        <f t="shared" ca="1" si="3"/>
        <v>1694275140.0000002</v>
      </c>
      <c r="R50">
        <f t="shared" si="4"/>
        <v>0.46345811051693403</v>
      </c>
      <c r="S50">
        <f t="shared" si="5"/>
        <v>0.742729055258467</v>
      </c>
    </row>
    <row r="51" spans="2:19" x14ac:dyDescent="0.25">
      <c r="B51" s="28" t="s">
        <v>18</v>
      </c>
      <c r="C51" s="29" t="s">
        <v>19</v>
      </c>
      <c r="D51" s="29" t="s">
        <v>13</v>
      </c>
      <c r="E51" s="29">
        <v>1.41</v>
      </c>
      <c r="F51" s="29">
        <v>2.86</v>
      </c>
      <c r="G51" s="30" t="s">
        <v>240</v>
      </c>
      <c r="H51" s="12">
        <f t="shared" si="0"/>
        <v>45179.083356481482</v>
      </c>
      <c r="I51" s="13">
        <f t="shared" ca="1" si="1"/>
        <v>1694311202</v>
      </c>
      <c r="J51" s="3"/>
      <c r="K51" t="s">
        <v>96</v>
      </c>
      <c r="L51" t="s">
        <v>95</v>
      </c>
      <c r="M51">
        <v>3.4</v>
      </c>
      <c r="N51">
        <v>1.32</v>
      </c>
      <c r="O51" t="s">
        <v>242</v>
      </c>
      <c r="P51" s="12">
        <f t="shared" si="2"/>
        <v>45178.665972222225</v>
      </c>
      <c r="Q51" s="13">
        <f t="shared" ca="1" si="3"/>
        <v>1694275140.0000002</v>
      </c>
      <c r="R51">
        <f t="shared" si="4"/>
        <v>0.46345811051693403</v>
      </c>
      <c r="S51">
        <f t="shared" si="5"/>
        <v>0.742729055258467</v>
      </c>
    </row>
    <row r="52" spans="2:19" x14ac:dyDescent="0.25">
      <c r="B52" s="28" t="s">
        <v>18</v>
      </c>
      <c r="C52" s="29" t="s">
        <v>19</v>
      </c>
      <c r="D52" s="29" t="s">
        <v>8</v>
      </c>
      <c r="E52" s="29">
        <v>1.48</v>
      </c>
      <c r="F52" s="29">
        <v>2.75</v>
      </c>
      <c r="G52" s="30" t="s">
        <v>240</v>
      </c>
      <c r="H52" s="12">
        <f t="shared" si="0"/>
        <v>45179.083356481482</v>
      </c>
      <c r="I52" s="13">
        <f t="shared" ca="1" si="1"/>
        <v>1694311202</v>
      </c>
      <c r="J52" s="3"/>
      <c r="K52" t="s">
        <v>96</v>
      </c>
      <c r="L52" t="s">
        <v>95</v>
      </c>
      <c r="M52">
        <v>3.4</v>
      </c>
      <c r="N52">
        <v>1.32</v>
      </c>
      <c r="O52" t="s">
        <v>242</v>
      </c>
      <c r="P52" s="12">
        <f t="shared" si="2"/>
        <v>45178.665972222225</v>
      </c>
      <c r="Q52" s="13">
        <f t="shared" ca="1" si="3"/>
        <v>1694275140.0000002</v>
      </c>
      <c r="R52">
        <f t="shared" si="4"/>
        <v>0.46345811051693403</v>
      </c>
      <c r="S52">
        <f t="shared" si="5"/>
        <v>0.742729055258467</v>
      </c>
    </row>
    <row r="53" spans="2:19" x14ac:dyDescent="0.25">
      <c r="B53" s="28" t="s">
        <v>18</v>
      </c>
      <c r="C53" s="29" t="s">
        <v>19</v>
      </c>
      <c r="D53" s="29" t="s">
        <v>12</v>
      </c>
      <c r="E53" s="29">
        <v>1.4</v>
      </c>
      <c r="F53" s="29">
        <v>3</v>
      </c>
      <c r="G53" s="30" t="s">
        <v>240</v>
      </c>
      <c r="H53" s="12">
        <f t="shared" si="0"/>
        <v>45179.083356481482</v>
      </c>
      <c r="I53" s="13">
        <f t="shared" ca="1" si="1"/>
        <v>1694311202</v>
      </c>
      <c r="J53" s="3"/>
      <c r="K53" t="s">
        <v>96</v>
      </c>
      <c r="L53" t="s">
        <v>95</v>
      </c>
      <c r="M53">
        <v>3.5</v>
      </c>
      <c r="N53">
        <v>1.33</v>
      </c>
      <c r="O53" t="s">
        <v>242</v>
      </c>
      <c r="P53" s="12">
        <f t="shared" si="2"/>
        <v>45178.665972222225</v>
      </c>
      <c r="Q53" s="13">
        <f t="shared" ca="1" si="3"/>
        <v>1694275140.0000002</v>
      </c>
      <c r="R53">
        <f t="shared" si="4"/>
        <v>0.46616541353383456</v>
      </c>
      <c r="S53">
        <f t="shared" si="5"/>
        <v>0.74408270676691735</v>
      </c>
    </row>
    <row r="54" spans="2:19" x14ac:dyDescent="0.25">
      <c r="B54" s="28" t="s">
        <v>20</v>
      </c>
      <c r="C54" s="29" t="s">
        <v>21</v>
      </c>
      <c r="D54" s="29" t="s">
        <v>6</v>
      </c>
      <c r="E54" s="29">
        <v>1.1499999999999999</v>
      </c>
      <c r="F54" s="29">
        <v>5.75</v>
      </c>
      <c r="G54" s="30" t="s">
        <v>240</v>
      </c>
      <c r="H54" s="12">
        <f t="shared" si="0"/>
        <v>45179.125</v>
      </c>
      <c r="I54" s="13">
        <f t="shared" ca="1" si="1"/>
        <v>1694314800</v>
      </c>
      <c r="J54" s="3"/>
      <c r="K54" t="s">
        <v>96</v>
      </c>
      <c r="L54" t="s">
        <v>95</v>
      </c>
      <c r="M54">
        <v>3.5</v>
      </c>
      <c r="N54">
        <v>1.33</v>
      </c>
      <c r="O54" t="s">
        <v>242</v>
      </c>
      <c r="P54" s="12">
        <f t="shared" si="2"/>
        <v>45178.665972222225</v>
      </c>
      <c r="Q54" s="13">
        <f t="shared" ca="1" si="3"/>
        <v>1694275140.0000002</v>
      </c>
      <c r="R54">
        <f t="shared" si="4"/>
        <v>0.46616541353383456</v>
      </c>
      <c r="S54">
        <f t="shared" si="5"/>
        <v>0.74408270676691735</v>
      </c>
    </row>
    <row r="55" spans="2:19" x14ac:dyDescent="0.25">
      <c r="B55" s="28" t="s">
        <v>20</v>
      </c>
      <c r="C55" s="29" t="s">
        <v>21</v>
      </c>
      <c r="D55" s="29" t="s">
        <v>4</v>
      </c>
      <c r="E55" s="29">
        <v>1.1499999999999999</v>
      </c>
      <c r="F55" s="29">
        <v>5.75</v>
      </c>
      <c r="G55" s="30" t="s">
        <v>240</v>
      </c>
      <c r="H55" s="12">
        <f t="shared" si="0"/>
        <v>45179.125</v>
      </c>
      <c r="I55" s="13">
        <f t="shared" ca="1" si="1"/>
        <v>1694314800</v>
      </c>
      <c r="J55" s="3"/>
      <c r="K55" t="s">
        <v>96</v>
      </c>
      <c r="L55" t="s">
        <v>95</v>
      </c>
      <c r="M55">
        <v>3.45</v>
      </c>
      <c r="N55">
        <v>1.33</v>
      </c>
      <c r="O55" t="s">
        <v>242</v>
      </c>
      <c r="P55" s="12">
        <f t="shared" si="2"/>
        <v>45178.665972222225</v>
      </c>
      <c r="Q55" s="13">
        <f t="shared" ca="1" si="3"/>
        <v>1694275140.0000002</v>
      </c>
      <c r="R55">
        <f t="shared" si="4"/>
        <v>0.46202462678435213</v>
      </c>
      <c r="S55">
        <f t="shared" si="5"/>
        <v>0.7420123133921761</v>
      </c>
    </row>
    <row r="56" spans="2:19" x14ac:dyDescent="0.25">
      <c r="B56" s="28" t="s">
        <v>20</v>
      </c>
      <c r="C56" s="29" t="s">
        <v>21</v>
      </c>
      <c r="D56" s="29" t="s">
        <v>13</v>
      </c>
      <c r="E56" s="29">
        <v>1.1499999999999999</v>
      </c>
      <c r="F56" s="29">
        <v>5.2</v>
      </c>
      <c r="G56" s="30" t="s">
        <v>240</v>
      </c>
      <c r="H56" s="12">
        <f t="shared" si="0"/>
        <v>45179.125</v>
      </c>
      <c r="I56" s="13">
        <f t="shared" ca="1" si="1"/>
        <v>1694314800</v>
      </c>
      <c r="J56" s="3"/>
      <c r="K56" t="s">
        <v>96</v>
      </c>
      <c r="L56" t="s">
        <v>95</v>
      </c>
      <c r="M56">
        <v>3.4</v>
      </c>
      <c r="N56">
        <v>1.33</v>
      </c>
      <c r="O56" t="s">
        <v>242</v>
      </c>
      <c r="P56" s="12">
        <f t="shared" si="2"/>
        <v>45178.665972222225</v>
      </c>
      <c r="Q56" s="13">
        <f t="shared" ca="1" si="3"/>
        <v>1694275140.0000002</v>
      </c>
      <c r="R56">
        <f t="shared" si="4"/>
        <v>0.45776205218929672</v>
      </c>
      <c r="S56">
        <f t="shared" si="5"/>
        <v>0.73988102609464834</v>
      </c>
    </row>
    <row r="57" spans="2:19" x14ac:dyDescent="0.25">
      <c r="B57" s="28" t="s">
        <v>20</v>
      </c>
      <c r="C57" s="29" t="s">
        <v>21</v>
      </c>
      <c r="D57" s="29" t="s">
        <v>10</v>
      </c>
      <c r="E57" s="29">
        <v>1.17</v>
      </c>
      <c r="F57" s="29">
        <v>5.4</v>
      </c>
      <c r="G57" s="30" t="s">
        <v>240</v>
      </c>
      <c r="H57" s="12">
        <f t="shared" si="0"/>
        <v>45179.125</v>
      </c>
      <c r="I57" s="13">
        <f t="shared" ca="1" si="1"/>
        <v>1694314800</v>
      </c>
      <c r="J57" s="3"/>
      <c r="K57" t="s">
        <v>96</v>
      </c>
      <c r="L57" t="s">
        <v>95</v>
      </c>
      <c r="M57">
        <v>3.4</v>
      </c>
      <c r="N57">
        <v>1.33</v>
      </c>
      <c r="O57" t="s">
        <v>242</v>
      </c>
      <c r="P57" s="12">
        <f t="shared" si="2"/>
        <v>45178.665972222225</v>
      </c>
      <c r="Q57" s="13">
        <f t="shared" ca="1" si="3"/>
        <v>1694275140.0000002</v>
      </c>
      <c r="R57">
        <f t="shared" si="4"/>
        <v>0.45776205218929672</v>
      </c>
      <c r="S57">
        <f t="shared" si="5"/>
        <v>0.73988102609464834</v>
      </c>
    </row>
    <row r="58" spans="2:19" x14ac:dyDescent="0.25">
      <c r="B58" s="28" t="s">
        <v>20</v>
      </c>
      <c r="C58" s="29" t="s">
        <v>21</v>
      </c>
      <c r="D58" s="29" t="s">
        <v>7</v>
      </c>
      <c r="E58" s="29">
        <v>1.1499999999999999</v>
      </c>
      <c r="F58" s="29">
        <v>5.8</v>
      </c>
      <c r="G58" s="30" t="s">
        <v>240</v>
      </c>
      <c r="H58" s="12">
        <f t="shared" si="0"/>
        <v>45179.125</v>
      </c>
      <c r="I58" s="13">
        <f t="shared" ca="1" si="1"/>
        <v>1694314800</v>
      </c>
      <c r="J58" s="3"/>
      <c r="K58" t="s">
        <v>96</v>
      </c>
      <c r="L58" t="s">
        <v>95</v>
      </c>
      <c r="M58">
        <v>3.5</v>
      </c>
      <c r="N58">
        <v>1.33</v>
      </c>
      <c r="O58" t="s">
        <v>242</v>
      </c>
      <c r="P58" s="12">
        <f t="shared" si="2"/>
        <v>45178.665972222225</v>
      </c>
      <c r="Q58" s="13">
        <f t="shared" ca="1" si="3"/>
        <v>1694275140.0000002</v>
      </c>
      <c r="R58">
        <f t="shared" si="4"/>
        <v>0.46616541353383456</v>
      </c>
      <c r="S58">
        <f t="shared" si="5"/>
        <v>0.74408270676691735</v>
      </c>
    </row>
    <row r="59" spans="2:19" x14ac:dyDescent="0.25">
      <c r="B59" s="28" t="s">
        <v>20</v>
      </c>
      <c r="C59" s="29" t="s">
        <v>21</v>
      </c>
      <c r="D59" s="29" t="s">
        <v>2</v>
      </c>
      <c r="E59" s="29">
        <v>1.1499999999999999</v>
      </c>
      <c r="F59" s="29">
        <v>5.8</v>
      </c>
      <c r="G59" s="30" t="s">
        <v>240</v>
      </c>
      <c r="H59" s="12">
        <f t="shared" si="0"/>
        <v>45179.125</v>
      </c>
      <c r="I59" s="13">
        <f t="shared" ca="1" si="1"/>
        <v>1694314800</v>
      </c>
      <c r="J59" s="3"/>
      <c r="K59" t="s">
        <v>96</v>
      </c>
      <c r="L59" t="s">
        <v>95</v>
      </c>
      <c r="M59">
        <v>3.5</v>
      </c>
      <c r="N59">
        <v>1.33</v>
      </c>
      <c r="O59" t="s">
        <v>242</v>
      </c>
      <c r="P59" s="12">
        <f t="shared" si="2"/>
        <v>45178.665972222225</v>
      </c>
      <c r="Q59" s="13">
        <f t="shared" ca="1" si="3"/>
        <v>1694275140.0000002</v>
      </c>
      <c r="R59">
        <f t="shared" si="4"/>
        <v>0.46616541353383456</v>
      </c>
      <c r="S59">
        <f t="shared" si="5"/>
        <v>0.74408270676691735</v>
      </c>
    </row>
    <row r="60" spans="2:19" x14ac:dyDescent="0.25">
      <c r="B60" s="28" t="s">
        <v>20</v>
      </c>
      <c r="C60" s="29" t="s">
        <v>21</v>
      </c>
      <c r="D60" s="29" t="s">
        <v>3</v>
      </c>
      <c r="E60" s="29">
        <v>1.1499999999999999</v>
      </c>
      <c r="F60" s="29">
        <v>5.8</v>
      </c>
      <c r="G60" s="30" t="s">
        <v>240</v>
      </c>
      <c r="H60" s="12">
        <f t="shared" si="0"/>
        <v>45179.125</v>
      </c>
      <c r="I60" s="13">
        <f t="shared" ca="1" si="1"/>
        <v>1694314800</v>
      </c>
      <c r="J60" s="3"/>
      <c r="K60" t="s">
        <v>96</v>
      </c>
      <c r="L60" t="s">
        <v>95</v>
      </c>
      <c r="M60">
        <v>3.43</v>
      </c>
      <c r="N60">
        <v>1.34</v>
      </c>
      <c r="O60" t="s">
        <v>242</v>
      </c>
      <c r="P60" s="12">
        <f t="shared" si="2"/>
        <v>45178.665972222225</v>
      </c>
      <c r="Q60" s="13">
        <f t="shared" ca="1" si="3"/>
        <v>1694275140.0000002</v>
      </c>
      <c r="R60">
        <f t="shared" si="4"/>
        <v>0.45472346721204471</v>
      </c>
      <c r="S60">
        <f t="shared" si="5"/>
        <v>0.73836173360602242</v>
      </c>
    </row>
    <row r="61" spans="2:19" x14ac:dyDescent="0.25">
      <c r="B61" s="28" t="s">
        <v>20</v>
      </c>
      <c r="C61" s="29" t="s">
        <v>21</v>
      </c>
      <c r="D61" s="29" t="s">
        <v>5</v>
      </c>
      <c r="E61" s="29">
        <v>1.1399999999999999</v>
      </c>
      <c r="F61" s="29">
        <v>5.6</v>
      </c>
      <c r="G61" s="30" t="s">
        <v>240</v>
      </c>
      <c r="H61" s="12">
        <f t="shared" si="0"/>
        <v>45179.125</v>
      </c>
      <c r="I61" s="13">
        <f t="shared" ca="1" si="1"/>
        <v>1694314800</v>
      </c>
      <c r="J61" s="3"/>
      <c r="K61" t="s">
        <v>96</v>
      </c>
      <c r="L61" t="s">
        <v>95</v>
      </c>
      <c r="M61">
        <v>3.5</v>
      </c>
      <c r="N61">
        <v>1.33</v>
      </c>
      <c r="O61" t="s">
        <v>242</v>
      </c>
      <c r="P61" s="12">
        <f t="shared" si="2"/>
        <v>45178.665972222225</v>
      </c>
      <c r="Q61" s="13">
        <f t="shared" ca="1" si="3"/>
        <v>1694275140.0000002</v>
      </c>
      <c r="R61">
        <f t="shared" si="4"/>
        <v>0.46616541353383456</v>
      </c>
      <c r="S61">
        <f t="shared" si="5"/>
        <v>0.74408270676691735</v>
      </c>
    </row>
    <row r="62" spans="2:19" x14ac:dyDescent="0.25">
      <c r="B62" s="28" t="s">
        <v>20</v>
      </c>
      <c r="C62" s="29" t="s">
        <v>21</v>
      </c>
      <c r="D62" s="29" t="s">
        <v>9</v>
      </c>
      <c r="E62" s="29">
        <v>1.1499999999999999</v>
      </c>
      <c r="F62" s="29">
        <v>5.6</v>
      </c>
      <c r="G62" s="30" t="s">
        <v>240</v>
      </c>
      <c r="H62" s="12">
        <f t="shared" si="0"/>
        <v>45179.125</v>
      </c>
      <c r="I62" s="13">
        <f t="shared" ca="1" si="1"/>
        <v>1694314800</v>
      </c>
      <c r="J62" s="3"/>
      <c r="K62" t="s">
        <v>96</v>
      </c>
      <c r="L62" t="s">
        <v>95</v>
      </c>
      <c r="M62">
        <v>3.4</v>
      </c>
      <c r="N62">
        <v>1.33</v>
      </c>
      <c r="O62" t="s">
        <v>242</v>
      </c>
      <c r="P62" s="12">
        <f t="shared" si="2"/>
        <v>45178.665972222225</v>
      </c>
      <c r="Q62" s="13">
        <f t="shared" ca="1" si="3"/>
        <v>1694275140.0000002</v>
      </c>
      <c r="R62">
        <f t="shared" si="4"/>
        <v>0.45776205218929672</v>
      </c>
      <c r="S62">
        <f t="shared" si="5"/>
        <v>0.73988102609464834</v>
      </c>
    </row>
    <row r="63" spans="2:19" x14ac:dyDescent="0.25">
      <c r="B63" s="28" t="s">
        <v>20</v>
      </c>
      <c r="C63" s="29" t="s">
        <v>21</v>
      </c>
      <c r="D63" s="29" t="s">
        <v>11</v>
      </c>
      <c r="E63" s="29">
        <v>1.1499999999999999</v>
      </c>
      <c r="F63" s="29">
        <v>5.6</v>
      </c>
      <c r="G63" s="30" t="s">
        <v>240</v>
      </c>
      <c r="H63" s="12">
        <f t="shared" si="0"/>
        <v>45179.125</v>
      </c>
      <c r="I63" s="13">
        <f t="shared" ca="1" si="1"/>
        <v>1694314800</v>
      </c>
      <c r="J63" s="3"/>
      <c r="K63" t="s">
        <v>96</v>
      </c>
      <c r="L63" t="s">
        <v>95</v>
      </c>
      <c r="M63">
        <v>3.25</v>
      </c>
      <c r="N63">
        <v>1.35</v>
      </c>
      <c r="O63" t="s">
        <v>242</v>
      </c>
      <c r="P63" s="12">
        <f t="shared" si="2"/>
        <v>45178.665972222225</v>
      </c>
      <c r="Q63" s="13">
        <f t="shared" ca="1" si="3"/>
        <v>1694275140.0000002</v>
      </c>
      <c r="R63">
        <f t="shared" si="4"/>
        <v>0.43304843304843299</v>
      </c>
      <c r="S63">
        <f t="shared" si="5"/>
        <v>0.7275242165242165</v>
      </c>
    </row>
    <row r="64" spans="2:19" x14ac:dyDescent="0.25">
      <c r="B64" s="28" t="s">
        <v>20</v>
      </c>
      <c r="C64" s="29" t="s">
        <v>21</v>
      </c>
      <c r="D64" s="29" t="s">
        <v>8</v>
      </c>
      <c r="E64" s="29">
        <v>1.17</v>
      </c>
      <c r="F64" s="29">
        <v>5.25</v>
      </c>
      <c r="G64" s="30" t="s">
        <v>240</v>
      </c>
      <c r="H64" s="12">
        <f t="shared" si="0"/>
        <v>45179.125</v>
      </c>
      <c r="I64" s="13">
        <f t="shared" ca="1" si="1"/>
        <v>1694314800</v>
      </c>
      <c r="J64" s="3"/>
      <c r="K64" t="s">
        <v>97</v>
      </c>
      <c r="L64" t="s">
        <v>95</v>
      </c>
      <c r="M64">
        <v>3.35</v>
      </c>
      <c r="N64">
        <v>1.34</v>
      </c>
      <c r="O64" t="s">
        <v>242</v>
      </c>
      <c r="P64" s="12">
        <f t="shared" si="2"/>
        <v>45178.665972222225</v>
      </c>
      <c r="Q64" s="13">
        <f t="shared" ca="1" si="3"/>
        <v>1694275140.0000002</v>
      </c>
      <c r="R64">
        <f t="shared" si="4"/>
        <v>0.44776119402985071</v>
      </c>
      <c r="S64">
        <f t="shared" si="5"/>
        <v>0.73488059701492536</v>
      </c>
    </row>
    <row r="65" spans="2:20" x14ac:dyDescent="0.25">
      <c r="B65" s="28" t="s">
        <v>20</v>
      </c>
      <c r="C65" s="29" t="s">
        <v>21</v>
      </c>
      <c r="D65" s="29" t="s">
        <v>12</v>
      </c>
      <c r="E65" s="29">
        <v>1.1499999999999999</v>
      </c>
      <c r="F65" s="29">
        <v>5.5</v>
      </c>
      <c r="G65" s="30" t="s">
        <v>240</v>
      </c>
      <c r="H65" s="12">
        <f t="shared" si="0"/>
        <v>45179.125</v>
      </c>
      <c r="I65" s="13">
        <f t="shared" ca="1" si="1"/>
        <v>1694314800</v>
      </c>
      <c r="J65" s="3"/>
      <c r="K65" t="s">
        <v>97</v>
      </c>
      <c r="L65" t="s">
        <v>95</v>
      </c>
      <c r="M65">
        <v>3.38</v>
      </c>
      <c r="N65">
        <v>1.32</v>
      </c>
      <c r="O65" t="s">
        <v>242</v>
      </c>
      <c r="P65" s="12">
        <f t="shared" si="2"/>
        <v>45178.665972222225</v>
      </c>
      <c r="Q65" s="13">
        <f t="shared" ca="1" si="3"/>
        <v>1694275140.0000002</v>
      </c>
      <c r="R65">
        <f t="shared" si="4"/>
        <v>0.46171776941007708</v>
      </c>
      <c r="S65">
        <f t="shared" si="5"/>
        <v>0.74185888470503858</v>
      </c>
    </row>
    <row r="66" spans="2:20" x14ac:dyDescent="0.25">
      <c r="B66" s="28" t="s">
        <v>22</v>
      </c>
      <c r="C66" s="29" t="s">
        <v>23</v>
      </c>
      <c r="D66" s="29" t="s">
        <v>13</v>
      </c>
      <c r="E66" s="29">
        <v>2.1800000000000002</v>
      </c>
      <c r="F66" s="29">
        <v>1.72</v>
      </c>
      <c r="G66" s="30" t="s">
        <v>241</v>
      </c>
      <c r="H66" s="12">
        <f t="shared" si="0"/>
        <v>45179.708333333336</v>
      </c>
      <c r="I66" s="13">
        <f t="shared" ca="1" si="1"/>
        <v>1694365200.0000002</v>
      </c>
      <c r="J66" s="3"/>
      <c r="K66" t="s">
        <v>97</v>
      </c>
      <c r="L66" t="s">
        <v>95</v>
      </c>
      <c r="M66">
        <v>3.5</v>
      </c>
      <c r="N66">
        <v>1.33</v>
      </c>
      <c r="O66" t="s">
        <v>242</v>
      </c>
      <c r="P66" s="12">
        <f t="shared" si="2"/>
        <v>45178.665972222225</v>
      </c>
      <c r="Q66" s="13">
        <f t="shared" ca="1" si="3"/>
        <v>1694275140.0000002</v>
      </c>
      <c r="R66">
        <f t="shared" si="4"/>
        <v>0.46616541353383456</v>
      </c>
      <c r="S66">
        <f t="shared" si="5"/>
        <v>0.74408270676691735</v>
      </c>
    </row>
    <row r="67" spans="2:20" x14ac:dyDescent="0.25">
      <c r="B67" s="28" t="s">
        <v>22</v>
      </c>
      <c r="C67" s="29" t="s">
        <v>23</v>
      </c>
      <c r="D67" s="29" t="s">
        <v>9</v>
      </c>
      <c r="E67" s="29">
        <v>2.15</v>
      </c>
      <c r="F67" s="29">
        <v>1.74</v>
      </c>
      <c r="G67" s="30" t="s">
        <v>241</v>
      </c>
      <c r="H67" s="12">
        <f t="shared" si="0"/>
        <v>45179.708333333336</v>
      </c>
      <c r="I67" s="13">
        <f t="shared" ca="1" si="1"/>
        <v>1694365200.0000002</v>
      </c>
      <c r="J67" s="3"/>
      <c r="K67" t="s">
        <v>97</v>
      </c>
      <c r="L67" t="s">
        <v>95</v>
      </c>
      <c r="M67">
        <v>3.3</v>
      </c>
      <c r="N67">
        <v>1.36</v>
      </c>
      <c r="O67" t="s">
        <v>242</v>
      </c>
      <c r="P67" s="12">
        <f t="shared" si="2"/>
        <v>45178.665972222225</v>
      </c>
      <c r="Q67" s="13">
        <f t="shared" ca="1" si="3"/>
        <v>1694275140.0000002</v>
      </c>
      <c r="R67">
        <f t="shared" si="4"/>
        <v>0.43226381461675573</v>
      </c>
      <c r="S67">
        <f t="shared" si="5"/>
        <v>0.72713190730837785</v>
      </c>
    </row>
    <row r="68" spans="2:20" x14ac:dyDescent="0.25">
      <c r="B68" s="28" t="s">
        <v>22</v>
      </c>
      <c r="C68" s="29" t="s">
        <v>23</v>
      </c>
      <c r="D68" s="29" t="s">
        <v>41</v>
      </c>
      <c r="E68" s="29">
        <v>2.16</v>
      </c>
      <c r="F68" s="29">
        <v>1.7</v>
      </c>
      <c r="G68" s="30" t="s">
        <v>241</v>
      </c>
      <c r="H68" s="12">
        <f t="shared" si="0"/>
        <v>45179.708333333336</v>
      </c>
      <c r="I68" s="13">
        <f t="shared" ca="1" si="1"/>
        <v>1694365200.0000002</v>
      </c>
      <c r="J68" s="3"/>
      <c r="K68" t="s">
        <v>97</v>
      </c>
      <c r="L68" t="s">
        <v>95</v>
      </c>
      <c r="M68">
        <v>3.4</v>
      </c>
      <c r="N68">
        <v>1.34</v>
      </c>
      <c r="O68" t="s">
        <v>242</v>
      </c>
      <c r="P68" s="12">
        <f t="shared" si="2"/>
        <v>45178.665972222225</v>
      </c>
      <c r="Q68" s="13">
        <f t="shared" ca="1" si="3"/>
        <v>1694275140.0000002</v>
      </c>
      <c r="R68">
        <f t="shared" si="4"/>
        <v>0.4521510096575943</v>
      </c>
      <c r="S68">
        <f t="shared" si="5"/>
        <v>0.73707550482879713</v>
      </c>
    </row>
    <row r="69" spans="2:20" x14ac:dyDescent="0.25">
      <c r="B69" s="28" t="s">
        <v>22</v>
      </c>
      <c r="C69" s="29" t="s">
        <v>23</v>
      </c>
      <c r="D69" s="29" t="s">
        <v>42</v>
      </c>
      <c r="E69" s="29">
        <v>2.15</v>
      </c>
      <c r="F69" s="29">
        <v>1.71</v>
      </c>
      <c r="G69" s="30" t="s">
        <v>241</v>
      </c>
      <c r="H69" s="12">
        <f t="shared" ref="H69:H132" si="6">DATEVALUE(MID(C69,1,10))+TIMEVALUE(MID(C69,12,8))</f>
        <v>45179.708333333336</v>
      </c>
      <c r="I69" s="13">
        <f t="shared" ref="I69:I132" ca="1" si="7">IF(G69&gt;TODAY(),86400*(H69-25569),100)</f>
        <v>1694365200.0000002</v>
      </c>
      <c r="J69" s="3"/>
      <c r="K69" t="s">
        <v>97</v>
      </c>
      <c r="L69" t="s">
        <v>95</v>
      </c>
      <c r="M69">
        <v>3.15</v>
      </c>
      <c r="N69">
        <v>1.36</v>
      </c>
      <c r="O69" t="s">
        <v>242</v>
      </c>
      <c r="P69" s="12">
        <f t="shared" ref="P69:P132" si="8">DATEVALUE(MID(L69,1,10))+TIMEVALUE(MID(L69,12,8))</f>
        <v>45178.665972222225</v>
      </c>
      <c r="Q69" s="13">
        <f t="shared" ref="Q69:Q132" ca="1" si="9">IF(O69&gt;TODAY(),86400*(P69-25569),100)</f>
        <v>1694275140.0000002</v>
      </c>
      <c r="R69">
        <f t="shared" ref="R69:R132" si="10">ABS(1/M69-1/N69)</f>
        <v>0.41783380018674132</v>
      </c>
      <c r="S69">
        <f t="shared" ref="S69:S132" si="11">0.511+R69/2</f>
        <v>0.71991690009337073</v>
      </c>
    </row>
    <row r="70" spans="2:20" x14ac:dyDescent="0.25">
      <c r="B70" s="28" t="s">
        <v>22</v>
      </c>
      <c r="C70" s="29" t="s">
        <v>23</v>
      </c>
      <c r="D70" s="29" t="s">
        <v>2</v>
      </c>
      <c r="E70" s="29">
        <v>2.1800000000000002</v>
      </c>
      <c r="F70" s="29">
        <v>1.7</v>
      </c>
      <c r="G70" s="30" t="s">
        <v>241</v>
      </c>
      <c r="H70" s="12">
        <f t="shared" si="6"/>
        <v>45179.708333333336</v>
      </c>
      <c r="I70" s="13">
        <f t="shared" ca="1" si="7"/>
        <v>1694365200.0000002</v>
      </c>
      <c r="J70" s="3"/>
      <c r="K70" t="s">
        <v>97</v>
      </c>
      <c r="L70" t="s">
        <v>95</v>
      </c>
      <c r="M70">
        <v>3.15</v>
      </c>
      <c r="N70">
        <v>1.36</v>
      </c>
      <c r="O70" t="s">
        <v>242</v>
      </c>
      <c r="P70" s="12">
        <f t="shared" si="8"/>
        <v>45178.665972222225</v>
      </c>
      <c r="Q70" s="13">
        <f t="shared" ca="1" si="9"/>
        <v>1694275140.0000002</v>
      </c>
      <c r="R70">
        <f t="shared" si="10"/>
        <v>0.41783380018674132</v>
      </c>
      <c r="S70">
        <f t="shared" si="11"/>
        <v>0.71991690009337073</v>
      </c>
    </row>
    <row r="71" spans="2:20" x14ac:dyDescent="0.25">
      <c r="B71" s="28" t="s">
        <v>22</v>
      </c>
      <c r="C71" s="29" t="s">
        <v>23</v>
      </c>
      <c r="D71" s="29" t="s">
        <v>16</v>
      </c>
      <c r="E71" s="29">
        <v>2.2000000000000002</v>
      </c>
      <c r="F71" s="29">
        <v>1.71</v>
      </c>
      <c r="G71" s="30" t="s">
        <v>241</v>
      </c>
      <c r="H71" s="12">
        <f t="shared" si="6"/>
        <v>45179.708333333336</v>
      </c>
      <c r="I71" s="13">
        <f t="shared" ca="1" si="7"/>
        <v>1694365200.0000002</v>
      </c>
      <c r="J71" s="3"/>
      <c r="K71" t="s">
        <v>97</v>
      </c>
      <c r="L71" t="s">
        <v>95</v>
      </c>
      <c r="M71">
        <v>3.2</v>
      </c>
      <c r="N71">
        <v>1.36</v>
      </c>
      <c r="O71" t="s">
        <v>242</v>
      </c>
      <c r="P71" s="12">
        <f t="shared" si="8"/>
        <v>45178.665972222225</v>
      </c>
      <c r="Q71" s="13">
        <f t="shared" ca="1" si="9"/>
        <v>1694275140.0000002</v>
      </c>
      <c r="R71">
        <f t="shared" si="10"/>
        <v>0.42279411764705876</v>
      </c>
      <c r="S71">
        <f t="shared" si="11"/>
        <v>0.72239705882352934</v>
      </c>
    </row>
    <row r="72" spans="2:20" x14ac:dyDescent="0.25">
      <c r="B72" s="28" t="s">
        <v>22</v>
      </c>
      <c r="C72" s="29" t="s">
        <v>23</v>
      </c>
      <c r="D72" s="29" t="s">
        <v>4</v>
      </c>
      <c r="E72" s="29">
        <v>2.1800000000000002</v>
      </c>
      <c r="F72" s="29">
        <v>1.73</v>
      </c>
      <c r="G72" s="30" t="s">
        <v>241</v>
      </c>
      <c r="H72" s="12">
        <f t="shared" si="6"/>
        <v>45179.708333333336</v>
      </c>
      <c r="I72" s="13">
        <f t="shared" ca="1" si="7"/>
        <v>1694365200.0000002</v>
      </c>
      <c r="J72" s="3"/>
      <c r="K72" t="s">
        <v>97</v>
      </c>
      <c r="L72" t="s">
        <v>95</v>
      </c>
      <c r="M72">
        <v>3.25</v>
      </c>
      <c r="N72">
        <v>1.37</v>
      </c>
      <c r="O72" t="s">
        <v>242</v>
      </c>
      <c r="P72" s="12">
        <f t="shared" si="8"/>
        <v>45178.665972222225</v>
      </c>
      <c r="Q72" s="13">
        <f t="shared" ca="1" si="9"/>
        <v>1694275140.0000002</v>
      </c>
      <c r="R72">
        <f t="shared" si="10"/>
        <v>0.42223469960696236</v>
      </c>
      <c r="S72">
        <f t="shared" si="11"/>
        <v>0.72211734980348119</v>
      </c>
    </row>
    <row r="73" spans="2:20" x14ac:dyDescent="0.25">
      <c r="B73" s="28" t="s">
        <v>22</v>
      </c>
      <c r="C73" s="29" t="s">
        <v>23</v>
      </c>
      <c r="D73" s="29" t="s">
        <v>3</v>
      </c>
      <c r="E73" s="29">
        <v>2.14</v>
      </c>
      <c r="F73" s="29">
        <v>1.68</v>
      </c>
      <c r="G73" s="30" t="s">
        <v>241</v>
      </c>
      <c r="H73" s="12">
        <f t="shared" si="6"/>
        <v>45179.708333333336</v>
      </c>
      <c r="I73" s="13">
        <f t="shared" ca="1" si="7"/>
        <v>1694365200.0000002</v>
      </c>
      <c r="J73" s="3"/>
      <c r="K73" t="s">
        <v>97</v>
      </c>
      <c r="L73" t="s">
        <v>95</v>
      </c>
      <c r="M73">
        <v>3.5</v>
      </c>
      <c r="N73">
        <v>1.33</v>
      </c>
      <c r="O73" t="s">
        <v>242</v>
      </c>
      <c r="P73" s="12">
        <f t="shared" si="8"/>
        <v>45178.665972222225</v>
      </c>
      <c r="Q73" s="13">
        <f t="shared" ca="1" si="9"/>
        <v>1694275140.0000002</v>
      </c>
      <c r="R73">
        <f t="shared" si="10"/>
        <v>0.46616541353383456</v>
      </c>
      <c r="S73">
        <f t="shared" si="11"/>
        <v>0.74408270676691735</v>
      </c>
    </row>
    <row r="74" spans="2:20" x14ac:dyDescent="0.25">
      <c r="B74" s="28" t="s">
        <v>22</v>
      </c>
      <c r="C74" s="29" t="s">
        <v>23</v>
      </c>
      <c r="D74" s="29" t="s">
        <v>6</v>
      </c>
      <c r="E74" s="29">
        <v>2.1800000000000002</v>
      </c>
      <c r="F74" s="29">
        <v>1.72</v>
      </c>
      <c r="G74" s="30" t="s">
        <v>241</v>
      </c>
      <c r="H74" s="12">
        <f t="shared" si="6"/>
        <v>45179.708333333336</v>
      </c>
      <c r="I74" s="13">
        <f t="shared" ca="1" si="7"/>
        <v>1694365200.0000002</v>
      </c>
      <c r="J74" s="3"/>
      <c r="K74" t="s">
        <v>97</v>
      </c>
      <c r="L74" t="s">
        <v>95</v>
      </c>
      <c r="M74">
        <v>3.4</v>
      </c>
      <c r="N74">
        <v>1.33</v>
      </c>
      <c r="O74" t="s">
        <v>242</v>
      </c>
      <c r="P74" s="12">
        <f t="shared" si="8"/>
        <v>45178.665972222225</v>
      </c>
      <c r="Q74" s="13">
        <f t="shared" ca="1" si="9"/>
        <v>1694275140.0000002</v>
      </c>
      <c r="R74">
        <f t="shared" si="10"/>
        <v>0.45776205218929672</v>
      </c>
      <c r="S74">
        <f t="shared" si="11"/>
        <v>0.73988102609464834</v>
      </c>
    </row>
    <row r="75" spans="2:20" x14ac:dyDescent="0.25">
      <c r="B75" s="28" t="s">
        <v>22</v>
      </c>
      <c r="C75" s="29" t="s">
        <v>23</v>
      </c>
      <c r="D75" s="29" t="s">
        <v>5</v>
      </c>
      <c r="E75" s="29">
        <v>2.2000000000000002</v>
      </c>
      <c r="F75" s="29">
        <v>1.71</v>
      </c>
      <c r="G75" s="30" t="s">
        <v>241</v>
      </c>
      <c r="H75" s="12">
        <f t="shared" si="6"/>
        <v>45179.708333333336</v>
      </c>
      <c r="I75" s="13">
        <f t="shared" ca="1" si="7"/>
        <v>1694365200.0000002</v>
      </c>
      <c r="J75" s="3"/>
      <c r="K75" t="s">
        <v>97</v>
      </c>
      <c r="L75" t="s">
        <v>95</v>
      </c>
      <c r="M75">
        <v>3.35</v>
      </c>
      <c r="N75">
        <v>1.36</v>
      </c>
      <c r="O75" t="s">
        <v>242</v>
      </c>
      <c r="P75" s="12">
        <f t="shared" si="8"/>
        <v>45178.665972222225</v>
      </c>
      <c r="Q75" s="13">
        <f t="shared" ca="1" si="9"/>
        <v>1694275140.0000002</v>
      </c>
      <c r="R75">
        <f t="shared" si="10"/>
        <v>0.43678665496049163</v>
      </c>
      <c r="S75">
        <f t="shared" si="11"/>
        <v>0.72939332748024577</v>
      </c>
    </row>
    <row r="76" spans="2:20" x14ac:dyDescent="0.25">
      <c r="B76" s="28" t="s">
        <v>22</v>
      </c>
      <c r="C76" s="29" t="s">
        <v>23</v>
      </c>
      <c r="D76" s="29" t="s">
        <v>10</v>
      </c>
      <c r="E76" s="29">
        <v>2.2000000000000002</v>
      </c>
      <c r="F76" s="29">
        <v>1.7</v>
      </c>
      <c r="G76" s="30" t="s">
        <v>241</v>
      </c>
      <c r="H76" s="12">
        <f t="shared" si="6"/>
        <v>45179.708333333336</v>
      </c>
      <c r="I76" s="13">
        <f t="shared" ca="1" si="7"/>
        <v>1694365200.0000002</v>
      </c>
      <c r="J76" s="3"/>
      <c r="K76" t="s">
        <v>97</v>
      </c>
      <c r="L76" t="s">
        <v>95</v>
      </c>
      <c r="M76">
        <v>3.28</v>
      </c>
      <c r="N76">
        <v>1.35</v>
      </c>
      <c r="O76" t="s">
        <v>242</v>
      </c>
      <c r="P76" s="12">
        <f t="shared" si="8"/>
        <v>45178.665972222225</v>
      </c>
      <c r="Q76" s="13">
        <f t="shared" ca="1" si="9"/>
        <v>1694275140.0000002</v>
      </c>
      <c r="R76">
        <f t="shared" si="10"/>
        <v>0.4358626919602529</v>
      </c>
      <c r="S76">
        <f t="shared" si="11"/>
        <v>0.72893134598012643</v>
      </c>
    </row>
    <row r="77" spans="2:20" x14ac:dyDescent="0.25">
      <c r="B77" s="28" t="s">
        <v>22</v>
      </c>
      <c r="C77" s="29" t="s">
        <v>23</v>
      </c>
      <c r="D77" s="29" t="s">
        <v>12</v>
      </c>
      <c r="E77" s="29">
        <v>2.2000000000000002</v>
      </c>
      <c r="F77" s="29">
        <v>1.71</v>
      </c>
      <c r="G77" s="30" t="s">
        <v>241</v>
      </c>
      <c r="H77" s="12">
        <f t="shared" si="6"/>
        <v>45179.708333333336</v>
      </c>
      <c r="I77" s="13">
        <f t="shared" ca="1" si="7"/>
        <v>1694365200.0000002</v>
      </c>
      <c r="J77" s="3"/>
      <c r="K77" t="s">
        <v>97</v>
      </c>
      <c r="L77" t="s">
        <v>95</v>
      </c>
      <c r="M77">
        <v>3.25</v>
      </c>
      <c r="N77">
        <v>1.35</v>
      </c>
      <c r="O77" t="s">
        <v>242</v>
      </c>
      <c r="P77" s="12">
        <f t="shared" si="8"/>
        <v>45178.665972222225</v>
      </c>
      <c r="Q77" s="13">
        <f t="shared" ca="1" si="9"/>
        <v>1694275140.0000002</v>
      </c>
      <c r="R77">
        <f t="shared" si="10"/>
        <v>0.43304843304843299</v>
      </c>
      <c r="S77">
        <f t="shared" si="11"/>
        <v>0.7275242165242165</v>
      </c>
    </row>
    <row r="78" spans="2:20" x14ac:dyDescent="0.25">
      <c r="B78" s="28" t="s">
        <v>22</v>
      </c>
      <c r="C78" s="29" t="s">
        <v>23</v>
      </c>
      <c r="D78" s="29" t="s">
        <v>43</v>
      </c>
      <c r="E78" s="29">
        <v>2.2000000000000002</v>
      </c>
      <c r="F78" s="29">
        <v>1.71</v>
      </c>
      <c r="G78" s="30" t="s">
        <v>241</v>
      </c>
      <c r="H78" s="12">
        <f t="shared" si="6"/>
        <v>45179.708333333336</v>
      </c>
      <c r="I78" s="13">
        <f t="shared" ca="1" si="7"/>
        <v>1694365200.0000002</v>
      </c>
      <c r="J78" s="3"/>
      <c r="K78" t="s">
        <v>98</v>
      </c>
      <c r="L78" t="s">
        <v>95</v>
      </c>
      <c r="M78">
        <v>26</v>
      </c>
      <c r="N78">
        <v>1.01</v>
      </c>
      <c r="O78" t="s">
        <v>242</v>
      </c>
      <c r="P78" s="12">
        <f t="shared" si="8"/>
        <v>45178.665972222225</v>
      </c>
      <c r="Q78" s="13">
        <f t="shared" ca="1" si="9"/>
        <v>1694275140.0000002</v>
      </c>
      <c r="R78">
        <f t="shared" si="10"/>
        <v>0.95163747143945165</v>
      </c>
      <c r="S78">
        <f t="shared" si="11"/>
        <v>0.98681873571972578</v>
      </c>
    </row>
    <row r="79" spans="2:20" x14ac:dyDescent="0.25">
      <c r="B79" s="28" t="s">
        <v>22</v>
      </c>
      <c r="C79" s="29" t="s">
        <v>23</v>
      </c>
      <c r="D79" s="29" t="s">
        <v>11</v>
      </c>
      <c r="E79" s="29">
        <v>2.1800000000000002</v>
      </c>
      <c r="F79" s="29">
        <v>1.71</v>
      </c>
      <c r="G79" s="30" t="s">
        <v>241</v>
      </c>
      <c r="H79" s="12">
        <f t="shared" si="6"/>
        <v>45179.708333333336</v>
      </c>
      <c r="I79" s="13">
        <f t="shared" ca="1" si="7"/>
        <v>1694365200.0000002</v>
      </c>
      <c r="J79" s="3"/>
      <c r="K79" t="s">
        <v>99</v>
      </c>
      <c r="L79" t="s">
        <v>95</v>
      </c>
      <c r="M79">
        <v>2.2599999999999998</v>
      </c>
      <c r="N79">
        <v>1.66</v>
      </c>
      <c r="O79" t="s">
        <v>242</v>
      </c>
      <c r="P79" s="12">
        <f t="shared" si="8"/>
        <v>45178.665972222225</v>
      </c>
      <c r="Q79" s="13">
        <f t="shared" ca="1" si="9"/>
        <v>1694275140.0000002</v>
      </c>
      <c r="R79">
        <f t="shared" si="10"/>
        <v>0.15993176244802221</v>
      </c>
      <c r="S79">
        <f t="shared" si="11"/>
        <v>0.59096588122401106</v>
      </c>
      <c r="T79">
        <f>1/M79</f>
        <v>0.44247787610619471</v>
      </c>
    </row>
    <row r="80" spans="2:20" x14ac:dyDescent="0.25">
      <c r="B80" s="28" t="s">
        <v>22</v>
      </c>
      <c r="C80" s="29" t="s">
        <v>23</v>
      </c>
      <c r="D80" s="29" t="s">
        <v>7</v>
      </c>
      <c r="E80" s="29">
        <v>2.14</v>
      </c>
      <c r="F80" s="29">
        <v>1.68</v>
      </c>
      <c r="G80" s="30" t="s">
        <v>241</v>
      </c>
      <c r="H80" s="12">
        <f t="shared" si="6"/>
        <v>45179.708333333336</v>
      </c>
      <c r="I80" s="13">
        <f t="shared" ca="1" si="7"/>
        <v>1694365200.0000002</v>
      </c>
      <c r="J80" s="3"/>
      <c r="K80" t="s">
        <v>99</v>
      </c>
      <c r="L80" t="s">
        <v>95</v>
      </c>
      <c r="M80">
        <v>2.2400000000000002</v>
      </c>
      <c r="N80">
        <v>1.68</v>
      </c>
      <c r="O80" t="s">
        <v>242</v>
      </c>
      <c r="P80" s="12">
        <f t="shared" si="8"/>
        <v>45178.665972222225</v>
      </c>
      <c r="Q80" s="13">
        <f t="shared" ca="1" si="9"/>
        <v>1694275140.0000002</v>
      </c>
      <c r="R80">
        <f t="shared" si="10"/>
        <v>0.14880952380952384</v>
      </c>
      <c r="S80">
        <f t="shared" si="11"/>
        <v>0.58540476190476198</v>
      </c>
    </row>
    <row r="81" spans="2:19" x14ac:dyDescent="0.25">
      <c r="B81" s="28" t="s">
        <v>24</v>
      </c>
      <c r="C81" s="29" t="s">
        <v>23</v>
      </c>
      <c r="D81" s="29" t="s">
        <v>13</v>
      </c>
      <c r="E81" s="29">
        <v>1.57</v>
      </c>
      <c r="F81" s="29">
        <v>2.48</v>
      </c>
      <c r="G81" s="30" t="s">
        <v>241</v>
      </c>
      <c r="H81" s="12">
        <f t="shared" si="6"/>
        <v>45179.708333333336</v>
      </c>
      <c r="I81" s="13">
        <f t="shared" ca="1" si="7"/>
        <v>1694365200.0000002</v>
      </c>
      <c r="J81" s="3"/>
      <c r="K81" t="s">
        <v>99</v>
      </c>
      <c r="L81" t="s">
        <v>95</v>
      </c>
      <c r="M81">
        <v>2.2200000000000002</v>
      </c>
      <c r="N81">
        <v>1.69</v>
      </c>
      <c r="O81" t="s">
        <v>242</v>
      </c>
      <c r="P81" s="12">
        <f t="shared" si="8"/>
        <v>45178.665972222225</v>
      </c>
      <c r="Q81" s="13">
        <f t="shared" ca="1" si="9"/>
        <v>1694275140.0000002</v>
      </c>
      <c r="R81">
        <f t="shared" si="10"/>
        <v>0.14126552588091057</v>
      </c>
      <c r="S81">
        <f t="shared" si="11"/>
        <v>0.58163276294045529</v>
      </c>
    </row>
    <row r="82" spans="2:19" x14ac:dyDescent="0.25">
      <c r="B82" s="28" t="s">
        <v>24</v>
      </c>
      <c r="C82" s="29" t="s">
        <v>23</v>
      </c>
      <c r="D82" s="29" t="s">
        <v>9</v>
      </c>
      <c r="E82" s="29">
        <v>1.56</v>
      </c>
      <c r="F82" s="29">
        <v>2.5</v>
      </c>
      <c r="G82" s="30" t="s">
        <v>241</v>
      </c>
      <c r="H82" s="12">
        <f t="shared" si="6"/>
        <v>45179.708333333336</v>
      </c>
      <c r="I82" s="13">
        <f t="shared" ca="1" si="7"/>
        <v>1694365200.0000002</v>
      </c>
      <c r="J82" s="3"/>
      <c r="K82" t="s">
        <v>99</v>
      </c>
      <c r="L82" t="s">
        <v>95</v>
      </c>
      <c r="M82">
        <v>2.25</v>
      </c>
      <c r="N82">
        <v>1.69</v>
      </c>
      <c r="O82" t="s">
        <v>242</v>
      </c>
      <c r="P82" s="12">
        <f t="shared" si="8"/>
        <v>45178.665972222225</v>
      </c>
      <c r="Q82" s="13">
        <f t="shared" ca="1" si="9"/>
        <v>1694275140.0000002</v>
      </c>
      <c r="R82">
        <f t="shared" si="10"/>
        <v>0.14727153188691655</v>
      </c>
      <c r="S82">
        <f t="shared" si="11"/>
        <v>0.58463576594345823</v>
      </c>
    </row>
    <row r="83" spans="2:19" x14ac:dyDescent="0.25">
      <c r="B83" s="28" t="s">
        <v>24</v>
      </c>
      <c r="C83" s="29" t="s">
        <v>23</v>
      </c>
      <c r="D83" s="29" t="s">
        <v>41</v>
      </c>
      <c r="E83" s="29">
        <v>1.56</v>
      </c>
      <c r="F83" s="29">
        <v>2.44</v>
      </c>
      <c r="G83" s="30" t="s">
        <v>241</v>
      </c>
      <c r="H83" s="12">
        <f t="shared" si="6"/>
        <v>45179.708333333336</v>
      </c>
      <c r="I83" s="13">
        <f t="shared" ca="1" si="7"/>
        <v>1694365200.0000002</v>
      </c>
      <c r="J83" s="3"/>
      <c r="K83" t="s">
        <v>99</v>
      </c>
      <c r="L83" t="s">
        <v>95</v>
      </c>
      <c r="M83">
        <v>2.23</v>
      </c>
      <c r="N83">
        <v>1.66</v>
      </c>
      <c r="O83" t="s">
        <v>242</v>
      </c>
      <c r="P83" s="12">
        <f t="shared" si="8"/>
        <v>45178.665972222225</v>
      </c>
      <c r="Q83" s="13">
        <f t="shared" ca="1" si="9"/>
        <v>1694275140.0000002</v>
      </c>
      <c r="R83">
        <f t="shared" si="10"/>
        <v>0.1539791452806743</v>
      </c>
      <c r="S83">
        <f t="shared" si="11"/>
        <v>0.58798957264033713</v>
      </c>
    </row>
    <row r="84" spans="2:19" x14ac:dyDescent="0.25">
      <c r="B84" s="28" t="s">
        <v>24</v>
      </c>
      <c r="C84" s="29" t="s">
        <v>23</v>
      </c>
      <c r="D84" s="29" t="s">
        <v>42</v>
      </c>
      <c r="E84" s="29">
        <v>1.56</v>
      </c>
      <c r="F84" s="29">
        <v>2.5</v>
      </c>
      <c r="G84" s="30" t="s">
        <v>241</v>
      </c>
      <c r="H84" s="12">
        <f t="shared" si="6"/>
        <v>45179.708333333336</v>
      </c>
      <c r="I84" s="13">
        <f t="shared" ca="1" si="7"/>
        <v>1694365200.0000002</v>
      </c>
      <c r="J84" s="3"/>
      <c r="K84" t="s">
        <v>99</v>
      </c>
      <c r="L84" t="s">
        <v>95</v>
      </c>
      <c r="M84">
        <v>2.25</v>
      </c>
      <c r="N84">
        <v>1.69</v>
      </c>
      <c r="O84" t="s">
        <v>242</v>
      </c>
      <c r="P84" s="12">
        <f t="shared" si="8"/>
        <v>45178.665972222225</v>
      </c>
      <c r="Q84" s="13">
        <f t="shared" ca="1" si="9"/>
        <v>1694275140.0000002</v>
      </c>
      <c r="R84">
        <f t="shared" si="10"/>
        <v>0.14727153188691655</v>
      </c>
      <c r="S84">
        <f t="shared" si="11"/>
        <v>0.58463576594345823</v>
      </c>
    </row>
    <row r="85" spans="2:19" x14ac:dyDescent="0.25">
      <c r="B85" s="28" t="s">
        <v>24</v>
      </c>
      <c r="C85" s="29" t="s">
        <v>23</v>
      </c>
      <c r="D85" s="29" t="s">
        <v>2</v>
      </c>
      <c r="E85" s="29">
        <v>1.55</v>
      </c>
      <c r="F85" s="29">
        <v>2.5</v>
      </c>
      <c r="G85" s="30" t="s">
        <v>241</v>
      </c>
      <c r="H85" s="12">
        <f t="shared" si="6"/>
        <v>45179.708333333336</v>
      </c>
      <c r="I85" s="13">
        <f t="shared" ca="1" si="7"/>
        <v>1694365200.0000002</v>
      </c>
      <c r="J85" s="3"/>
      <c r="K85" t="s">
        <v>99</v>
      </c>
      <c r="L85" t="s">
        <v>95</v>
      </c>
      <c r="M85">
        <v>2.1800000000000002</v>
      </c>
      <c r="N85">
        <v>1.7</v>
      </c>
      <c r="O85" t="s">
        <v>242</v>
      </c>
      <c r="P85" s="12">
        <f t="shared" si="8"/>
        <v>45178.665972222225</v>
      </c>
      <c r="Q85" s="13">
        <f t="shared" ca="1" si="9"/>
        <v>1694275140.0000002</v>
      </c>
      <c r="R85">
        <f t="shared" si="10"/>
        <v>0.12951969778737188</v>
      </c>
      <c r="S85">
        <f t="shared" si="11"/>
        <v>0.57575984889368592</v>
      </c>
    </row>
    <row r="86" spans="2:19" x14ac:dyDescent="0.25">
      <c r="B86" s="28" t="s">
        <v>24</v>
      </c>
      <c r="C86" s="29" t="s">
        <v>23</v>
      </c>
      <c r="D86" s="29" t="s">
        <v>16</v>
      </c>
      <c r="E86" s="29">
        <v>1.56</v>
      </c>
      <c r="F86" s="29">
        <v>2.5499999999999998</v>
      </c>
      <c r="G86" s="30" t="s">
        <v>241</v>
      </c>
      <c r="H86" s="12">
        <f t="shared" si="6"/>
        <v>45179.708333333336</v>
      </c>
      <c r="I86" s="13">
        <f t="shared" ca="1" si="7"/>
        <v>1694365200.0000002</v>
      </c>
      <c r="J86" s="3"/>
      <c r="K86" t="s">
        <v>99</v>
      </c>
      <c r="L86" t="s">
        <v>95</v>
      </c>
      <c r="M86">
        <v>2.1800000000000002</v>
      </c>
      <c r="N86">
        <v>1.7</v>
      </c>
      <c r="O86" t="s">
        <v>242</v>
      </c>
      <c r="P86" s="12">
        <f t="shared" si="8"/>
        <v>45178.665972222225</v>
      </c>
      <c r="Q86" s="13">
        <f t="shared" ca="1" si="9"/>
        <v>1694275140.0000002</v>
      </c>
      <c r="R86">
        <f t="shared" si="10"/>
        <v>0.12951969778737188</v>
      </c>
      <c r="S86">
        <f t="shared" si="11"/>
        <v>0.57575984889368592</v>
      </c>
    </row>
    <row r="87" spans="2:19" x14ac:dyDescent="0.25">
      <c r="B87" s="28" t="s">
        <v>24</v>
      </c>
      <c r="C87" s="29" t="s">
        <v>23</v>
      </c>
      <c r="D87" s="29" t="s">
        <v>4</v>
      </c>
      <c r="E87" s="29">
        <v>1.57</v>
      </c>
      <c r="F87" s="29">
        <v>2.5499999999999998</v>
      </c>
      <c r="G87" s="30" t="s">
        <v>241</v>
      </c>
      <c r="H87" s="12">
        <f t="shared" si="6"/>
        <v>45179.708333333336</v>
      </c>
      <c r="I87" s="13">
        <f t="shared" ca="1" si="7"/>
        <v>1694365200.0000002</v>
      </c>
      <c r="J87" s="3"/>
      <c r="K87" t="s">
        <v>99</v>
      </c>
      <c r="L87" t="s">
        <v>95</v>
      </c>
      <c r="M87">
        <v>2.2000000000000002</v>
      </c>
      <c r="N87">
        <v>1.69</v>
      </c>
      <c r="O87" t="s">
        <v>242</v>
      </c>
      <c r="P87" s="12">
        <f t="shared" si="8"/>
        <v>45178.665972222225</v>
      </c>
      <c r="Q87" s="13">
        <f t="shared" ca="1" si="9"/>
        <v>1694275140.0000002</v>
      </c>
      <c r="R87">
        <f t="shared" si="10"/>
        <v>0.13717052178590644</v>
      </c>
      <c r="S87">
        <f t="shared" si="11"/>
        <v>0.57958526089295326</v>
      </c>
    </row>
    <row r="88" spans="2:19" x14ac:dyDescent="0.25">
      <c r="B88" s="28" t="s">
        <v>24</v>
      </c>
      <c r="C88" s="29" t="s">
        <v>23</v>
      </c>
      <c r="D88" s="29" t="s">
        <v>12</v>
      </c>
      <c r="E88" s="29">
        <v>1.56</v>
      </c>
      <c r="F88" s="29">
        <v>2.5</v>
      </c>
      <c r="G88" s="30" t="s">
        <v>241</v>
      </c>
      <c r="H88" s="12">
        <f t="shared" si="6"/>
        <v>45179.708333333336</v>
      </c>
      <c r="I88" s="13">
        <f t="shared" ca="1" si="7"/>
        <v>1694365200.0000002</v>
      </c>
      <c r="J88" s="3"/>
      <c r="K88" t="s">
        <v>99</v>
      </c>
      <c r="L88" t="s">
        <v>95</v>
      </c>
      <c r="M88">
        <v>2.33</v>
      </c>
      <c r="N88">
        <v>1.65</v>
      </c>
      <c r="O88" t="s">
        <v>242</v>
      </c>
      <c r="P88" s="12">
        <f t="shared" si="8"/>
        <v>45178.665972222225</v>
      </c>
      <c r="Q88" s="13">
        <f t="shared" ca="1" si="9"/>
        <v>1694275140.0000002</v>
      </c>
      <c r="R88">
        <f t="shared" si="10"/>
        <v>0.17687605670438289</v>
      </c>
      <c r="S88">
        <f t="shared" si="11"/>
        <v>0.5994380283521914</v>
      </c>
    </row>
    <row r="89" spans="2:19" x14ac:dyDescent="0.25">
      <c r="B89" s="28" t="s">
        <v>24</v>
      </c>
      <c r="C89" s="29" t="s">
        <v>23</v>
      </c>
      <c r="D89" s="29" t="s">
        <v>3</v>
      </c>
      <c r="E89" s="29">
        <v>1.53</v>
      </c>
      <c r="F89" s="29">
        <v>2.4500000000000002</v>
      </c>
      <c r="G89" s="30" t="s">
        <v>241</v>
      </c>
      <c r="H89" s="12">
        <f t="shared" si="6"/>
        <v>45179.708333333336</v>
      </c>
      <c r="I89" s="13">
        <f t="shared" ca="1" si="7"/>
        <v>1694365200.0000002</v>
      </c>
      <c r="J89" s="3"/>
      <c r="K89" t="s">
        <v>99</v>
      </c>
      <c r="L89" t="s">
        <v>95</v>
      </c>
      <c r="M89">
        <v>2.25</v>
      </c>
      <c r="N89">
        <v>1.69</v>
      </c>
      <c r="O89" t="s">
        <v>242</v>
      </c>
      <c r="P89" s="12">
        <f t="shared" si="8"/>
        <v>45178.665972222225</v>
      </c>
      <c r="Q89" s="13">
        <f t="shared" ca="1" si="9"/>
        <v>1694275140.0000002</v>
      </c>
      <c r="R89">
        <f t="shared" si="10"/>
        <v>0.14727153188691655</v>
      </c>
      <c r="S89">
        <f t="shared" si="11"/>
        <v>0.58463576594345823</v>
      </c>
    </row>
    <row r="90" spans="2:19" x14ac:dyDescent="0.25">
      <c r="B90" s="28" t="s">
        <v>24</v>
      </c>
      <c r="C90" s="29" t="s">
        <v>23</v>
      </c>
      <c r="D90" s="29" t="s">
        <v>6</v>
      </c>
      <c r="E90" s="29">
        <v>1.57</v>
      </c>
      <c r="F90" s="29">
        <v>2.5499999999999998</v>
      </c>
      <c r="G90" s="30" t="s">
        <v>241</v>
      </c>
      <c r="H90" s="12">
        <f t="shared" si="6"/>
        <v>45179.708333333336</v>
      </c>
      <c r="I90" s="13">
        <f t="shared" ca="1" si="7"/>
        <v>1694365200.0000002</v>
      </c>
      <c r="J90" s="3"/>
      <c r="K90" t="s">
        <v>99</v>
      </c>
      <c r="L90" t="s">
        <v>95</v>
      </c>
      <c r="M90">
        <v>2.25</v>
      </c>
      <c r="N90">
        <v>1.69</v>
      </c>
      <c r="O90" t="s">
        <v>242</v>
      </c>
      <c r="P90" s="12">
        <f t="shared" si="8"/>
        <v>45178.665972222225</v>
      </c>
      <c r="Q90" s="13">
        <f t="shared" ca="1" si="9"/>
        <v>1694275140.0000002</v>
      </c>
      <c r="R90">
        <f t="shared" si="10"/>
        <v>0.14727153188691655</v>
      </c>
      <c r="S90">
        <f t="shared" si="11"/>
        <v>0.58463576594345823</v>
      </c>
    </row>
    <row r="91" spans="2:19" x14ac:dyDescent="0.25">
      <c r="B91" s="28" t="s">
        <v>24</v>
      </c>
      <c r="C91" s="29" t="s">
        <v>23</v>
      </c>
      <c r="D91" s="29" t="s">
        <v>5</v>
      </c>
      <c r="E91" s="29">
        <v>1.51</v>
      </c>
      <c r="F91" s="29">
        <v>2.65</v>
      </c>
      <c r="G91" s="30" t="s">
        <v>241</v>
      </c>
      <c r="H91" s="12">
        <f t="shared" si="6"/>
        <v>45179.708333333336</v>
      </c>
      <c r="I91" s="13">
        <f t="shared" ca="1" si="7"/>
        <v>1694365200.0000002</v>
      </c>
      <c r="J91" s="3"/>
      <c r="K91" t="s">
        <v>99</v>
      </c>
      <c r="L91" t="s">
        <v>95</v>
      </c>
      <c r="M91">
        <v>2.2000000000000002</v>
      </c>
      <c r="N91">
        <v>1.71</v>
      </c>
      <c r="O91" t="s">
        <v>242</v>
      </c>
      <c r="P91" s="12">
        <f t="shared" si="8"/>
        <v>45178.665972222225</v>
      </c>
      <c r="Q91" s="13">
        <f t="shared" ca="1" si="9"/>
        <v>1694275140.0000002</v>
      </c>
      <c r="R91">
        <f t="shared" si="10"/>
        <v>0.13024986709197234</v>
      </c>
      <c r="S91">
        <f t="shared" si="11"/>
        <v>0.57612493354598615</v>
      </c>
    </row>
    <row r="92" spans="2:19" x14ac:dyDescent="0.25">
      <c r="B92" s="28" t="s">
        <v>24</v>
      </c>
      <c r="C92" s="29" t="s">
        <v>23</v>
      </c>
      <c r="D92" s="29" t="s">
        <v>10</v>
      </c>
      <c r="E92" s="29">
        <v>1.52</v>
      </c>
      <c r="F92" s="29">
        <v>2.6</v>
      </c>
      <c r="G92" s="30" t="s">
        <v>241</v>
      </c>
      <c r="H92" s="12">
        <f t="shared" si="6"/>
        <v>45179.708333333336</v>
      </c>
      <c r="I92" s="13">
        <f t="shared" ca="1" si="7"/>
        <v>1694365200.0000002</v>
      </c>
      <c r="J92" s="3"/>
      <c r="K92" t="s">
        <v>99</v>
      </c>
      <c r="L92" t="s">
        <v>95</v>
      </c>
      <c r="M92">
        <v>2.25</v>
      </c>
      <c r="N92">
        <v>1.69</v>
      </c>
      <c r="O92" t="s">
        <v>242</v>
      </c>
      <c r="P92" s="12">
        <f t="shared" si="8"/>
        <v>45178.665972222225</v>
      </c>
      <c r="Q92" s="13">
        <f t="shared" ca="1" si="9"/>
        <v>1694275140.0000002</v>
      </c>
      <c r="R92">
        <f t="shared" si="10"/>
        <v>0.14727153188691655</v>
      </c>
      <c r="S92">
        <f t="shared" si="11"/>
        <v>0.58463576594345823</v>
      </c>
    </row>
    <row r="93" spans="2:19" x14ac:dyDescent="0.25">
      <c r="B93" s="28" t="s">
        <v>24</v>
      </c>
      <c r="C93" s="29" t="s">
        <v>23</v>
      </c>
      <c r="D93" s="29" t="s">
        <v>43</v>
      </c>
      <c r="E93" s="29">
        <v>1.54</v>
      </c>
      <c r="F93" s="29">
        <v>2.5499999999999998</v>
      </c>
      <c r="G93" s="30" t="s">
        <v>241</v>
      </c>
      <c r="H93" s="12">
        <f t="shared" si="6"/>
        <v>45179.708333333336</v>
      </c>
      <c r="I93" s="13">
        <f t="shared" ca="1" si="7"/>
        <v>1694365200.0000002</v>
      </c>
      <c r="J93" s="3"/>
      <c r="K93" t="s">
        <v>99</v>
      </c>
      <c r="L93" t="s">
        <v>95</v>
      </c>
      <c r="M93">
        <v>2.2000000000000002</v>
      </c>
      <c r="N93">
        <v>1.67</v>
      </c>
      <c r="O93" t="s">
        <v>242</v>
      </c>
      <c r="P93" s="12">
        <f t="shared" si="8"/>
        <v>45178.665972222225</v>
      </c>
      <c r="Q93" s="13">
        <f t="shared" ca="1" si="9"/>
        <v>1694275140.0000002</v>
      </c>
      <c r="R93">
        <f t="shared" si="10"/>
        <v>0.14425694066412637</v>
      </c>
      <c r="S93">
        <f t="shared" si="11"/>
        <v>0.58312847033206316</v>
      </c>
    </row>
    <row r="94" spans="2:19" x14ac:dyDescent="0.25">
      <c r="B94" s="28" t="s">
        <v>24</v>
      </c>
      <c r="C94" s="29" t="s">
        <v>23</v>
      </c>
      <c r="D94" s="29" t="s">
        <v>11</v>
      </c>
      <c r="E94" s="29">
        <v>1.56</v>
      </c>
      <c r="F94" s="29">
        <v>2.52</v>
      </c>
      <c r="G94" s="30" t="s">
        <v>241</v>
      </c>
      <c r="H94" s="12">
        <f t="shared" si="6"/>
        <v>45179.708333333336</v>
      </c>
      <c r="I94" s="13">
        <f t="shared" ca="1" si="7"/>
        <v>1694365200.0000002</v>
      </c>
      <c r="J94" s="3"/>
      <c r="K94" t="s">
        <v>100</v>
      </c>
      <c r="L94" t="s">
        <v>95</v>
      </c>
      <c r="M94">
        <v>1.1200000000000001</v>
      </c>
      <c r="N94">
        <v>6.4</v>
      </c>
      <c r="O94" t="s">
        <v>242</v>
      </c>
      <c r="P94" s="12">
        <f t="shared" si="8"/>
        <v>45178.665972222225</v>
      </c>
      <c r="Q94" s="13">
        <f t="shared" ca="1" si="9"/>
        <v>1694275140.0000002</v>
      </c>
      <c r="R94">
        <f t="shared" si="10"/>
        <v>0.73660714285714279</v>
      </c>
      <c r="S94">
        <f t="shared" si="11"/>
        <v>0.87930357142857141</v>
      </c>
    </row>
    <row r="95" spans="2:19" x14ac:dyDescent="0.25">
      <c r="B95" s="28" t="s">
        <v>24</v>
      </c>
      <c r="C95" s="29" t="s">
        <v>23</v>
      </c>
      <c r="D95" s="29" t="s">
        <v>7</v>
      </c>
      <c r="E95" s="29">
        <v>1.53</v>
      </c>
      <c r="F95" s="29">
        <v>2.4500000000000002</v>
      </c>
      <c r="G95" s="30" t="s">
        <v>241</v>
      </c>
      <c r="H95" s="12">
        <f t="shared" si="6"/>
        <v>45179.708333333336</v>
      </c>
      <c r="I95" s="13">
        <f t="shared" ca="1" si="7"/>
        <v>1694365200.0000002</v>
      </c>
      <c r="J95" s="3"/>
      <c r="K95" t="s">
        <v>100</v>
      </c>
      <c r="L95" t="s">
        <v>95</v>
      </c>
      <c r="M95">
        <v>1.1299999999999999</v>
      </c>
      <c r="N95">
        <v>6.25</v>
      </c>
      <c r="O95" t="s">
        <v>242</v>
      </c>
      <c r="P95" s="12">
        <f t="shared" si="8"/>
        <v>45178.665972222225</v>
      </c>
      <c r="Q95" s="13">
        <f t="shared" ca="1" si="9"/>
        <v>1694275140.0000002</v>
      </c>
      <c r="R95">
        <f t="shared" si="10"/>
        <v>0.72495575221238939</v>
      </c>
      <c r="S95">
        <f t="shared" si="11"/>
        <v>0.87347787610619476</v>
      </c>
    </row>
    <row r="96" spans="2:19" x14ac:dyDescent="0.25">
      <c r="B96" s="28" t="s">
        <v>25</v>
      </c>
      <c r="C96" s="29" t="s">
        <v>23</v>
      </c>
      <c r="D96" s="29" t="s">
        <v>13</v>
      </c>
      <c r="E96" s="29">
        <v>1.21</v>
      </c>
      <c r="F96" s="29">
        <v>4.7</v>
      </c>
      <c r="G96" s="30" t="s">
        <v>241</v>
      </c>
      <c r="H96" s="12">
        <f t="shared" si="6"/>
        <v>45179.708333333336</v>
      </c>
      <c r="I96" s="13">
        <f t="shared" ca="1" si="7"/>
        <v>1694365200.0000002</v>
      </c>
      <c r="J96" s="3"/>
      <c r="K96" t="s">
        <v>100</v>
      </c>
      <c r="L96" t="s">
        <v>95</v>
      </c>
      <c r="M96">
        <v>1.1299999999999999</v>
      </c>
      <c r="N96">
        <v>6.2</v>
      </c>
      <c r="O96" t="s">
        <v>242</v>
      </c>
      <c r="P96" s="12">
        <f t="shared" si="8"/>
        <v>45178.665972222225</v>
      </c>
      <c r="Q96" s="13">
        <f t="shared" ca="1" si="9"/>
        <v>1694275140.0000002</v>
      </c>
      <c r="R96">
        <f t="shared" si="10"/>
        <v>0.72366542963174429</v>
      </c>
      <c r="S96">
        <f t="shared" si="11"/>
        <v>0.8728327148158721</v>
      </c>
    </row>
    <row r="97" spans="2:19" x14ac:dyDescent="0.25">
      <c r="B97" s="28" t="s">
        <v>25</v>
      </c>
      <c r="C97" s="29" t="s">
        <v>23</v>
      </c>
      <c r="D97" s="29" t="s">
        <v>9</v>
      </c>
      <c r="E97" s="29">
        <v>1.21</v>
      </c>
      <c r="F97" s="29">
        <v>4.5999999999999996</v>
      </c>
      <c r="G97" s="30" t="s">
        <v>241</v>
      </c>
      <c r="H97" s="12">
        <f t="shared" si="6"/>
        <v>45179.708333333336</v>
      </c>
      <c r="I97" s="13">
        <f t="shared" ca="1" si="7"/>
        <v>1694365200.0000002</v>
      </c>
      <c r="J97" s="3"/>
      <c r="K97" t="s">
        <v>100</v>
      </c>
      <c r="L97" t="s">
        <v>95</v>
      </c>
      <c r="M97">
        <v>1.1200000000000001</v>
      </c>
      <c r="N97">
        <v>6.5</v>
      </c>
      <c r="O97" t="s">
        <v>242</v>
      </c>
      <c r="P97" s="12">
        <f t="shared" si="8"/>
        <v>45178.665972222225</v>
      </c>
      <c r="Q97" s="13">
        <f t="shared" ca="1" si="9"/>
        <v>1694275140.0000002</v>
      </c>
      <c r="R97">
        <f t="shared" si="10"/>
        <v>0.73901098901098894</v>
      </c>
      <c r="S97">
        <f t="shared" si="11"/>
        <v>0.88050549450549442</v>
      </c>
    </row>
    <row r="98" spans="2:19" x14ac:dyDescent="0.25">
      <c r="B98" s="28" t="s">
        <v>25</v>
      </c>
      <c r="C98" s="29" t="s">
        <v>23</v>
      </c>
      <c r="D98" s="29" t="s">
        <v>41</v>
      </c>
      <c r="E98" s="29">
        <v>1.2</v>
      </c>
      <c r="F98" s="29">
        <v>4.75</v>
      </c>
      <c r="G98" s="30" t="s">
        <v>241</v>
      </c>
      <c r="H98" s="12">
        <f t="shared" si="6"/>
        <v>45179.708333333336</v>
      </c>
      <c r="I98" s="13">
        <f t="shared" ca="1" si="7"/>
        <v>1694365200.0000002</v>
      </c>
      <c r="J98" s="3"/>
      <c r="K98" t="s">
        <v>100</v>
      </c>
      <c r="L98" t="s">
        <v>95</v>
      </c>
      <c r="M98">
        <v>1.1200000000000001</v>
      </c>
      <c r="N98">
        <v>6.1</v>
      </c>
      <c r="O98" t="s">
        <v>242</v>
      </c>
      <c r="P98" s="12">
        <f t="shared" si="8"/>
        <v>45178.665972222225</v>
      </c>
      <c r="Q98" s="13">
        <f t="shared" ca="1" si="9"/>
        <v>1694275140.0000002</v>
      </c>
      <c r="R98">
        <f t="shared" si="10"/>
        <v>0.72892271662763464</v>
      </c>
      <c r="S98">
        <f t="shared" si="11"/>
        <v>0.87546135831381733</v>
      </c>
    </row>
    <row r="99" spans="2:19" x14ac:dyDescent="0.25">
      <c r="B99" s="28" t="s">
        <v>25</v>
      </c>
      <c r="C99" s="29" t="s">
        <v>23</v>
      </c>
      <c r="D99" s="29" t="s">
        <v>42</v>
      </c>
      <c r="E99" s="29">
        <v>1.22</v>
      </c>
      <c r="F99" s="29">
        <v>4.5</v>
      </c>
      <c r="G99" s="30" t="s">
        <v>241</v>
      </c>
      <c r="H99" s="12">
        <f t="shared" si="6"/>
        <v>45179.708333333336</v>
      </c>
      <c r="I99" s="13">
        <f t="shared" ca="1" si="7"/>
        <v>1694365200.0000002</v>
      </c>
      <c r="J99" s="3"/>
      <c r="K99" t="s">
        <v>100</v>
      </c>
      <c r="L99" t="s">
        <v>95</v>
      </c>
      <c r="M99">
        <v>1.1200000000000001</v>
      </c>
      <c r="N99">
        <v>6.5</v>
      </c>
      <c r="O99" t="s">
        <v>242</v>
      </c>
      <c r="P99" s="12">
        <f t="shared" si="8"/>
        <v>45178.665972222225</v>
      </c>
      <c r="Q99" s="13">
        <f t="shared" ca="1" si="9"/>
        <v>1694275140.0000002</v>
      </c>
      <c r="R99">
        <f t="shared" si="10"/>
        <v>0.73901098901098894</v>
      </c>
      <c r="S99">
        <f t="shared" si="11"/>
        <v>0.88050549450549442</v>
      </c>
    </row>
    <row r="100" spans="2:19" x14ac:dyDescent="0.25">
      <c r="B100" s="28" t="s">
        <v>25</v>
      </c>
      <c r="C100" s="29" t="s">
        <v>23</v>
      </c>
      <c r="D100" s="29" t="s">
        <v>2</v>
      </c>
      <c r="E100" s="29">
        <v>1.2</v>
      </c>
      <c r="F100" s="29">
        <v>4.7</v>
      </c>
      <c r="G100" s="30" t="s">
        <v>241</v>
      </c>
      <c r="H100" s="12">
        <f t="shared" si="6"/>
        <v>45179.708333333336</v>
      </c>
      <c r="I100" s="13">
        <f t="shared" ca="1" si="7"/>
        <v>1694365200.0000002</v>
      </c>
      <c r="J100" s="3"/>
      <c r="K100" t="s">
        <v>100</v>
      </c>
      <c r="L100" t="s">
        <v>95</v>
      </c>
      <c r="M100">
        <v>1.1200000000000001</v>
      </c>
      <c r="N100">
        <v>6.5</v>
      </c>
      <c r="O100" t="s">
        <v>242</v>
      </c>
      <c r="P100" s="12">
        <f t="shared" si="8"/>
        <v>45178.665972222225</v>
      </c>
      <c r="Q100" s="13">
        <f t="shared" ca="1" si="9"/>
        <v>1694275140.0000002</v>
      </c>
      <c r="R100">
        <f t="shared" si="10"/>
        <v>0.73901098901098894</v>
      </c>
      <c r="S100">
        <f t="shared" si="11"/>
        <v>0.88050549450549442</v>
      </c>
    </row>
    <row r="101" spans="2:19" x14ac:dyDescent="0.25">
      <c r="B101" s="28" t="s">
        <v>25</v>
      </c>
      <c r="C101" s="29" t="s">
        <v>23</v>
      </c>
      <c r="D101" s="29" t="s">
        <v>16</v>
      </c>
      <c r="E101" s="29">
        <v>1.2</v>
      </c>
      <c r="F101" s="29">
        <v>4.8499999999999996</v>
      </c>
      <c r="G101" s="30" t="s">
        <v>241</v>
      </c>
      <c r="H101" s="12">
        <f t="shared" si="6"/>
        <v>45179.708333333336</v>
      </c>
      <c r="I101" s="13">
        <f t="shared" ca="1" si="7"/>
        <v>1694365200.0000002</v>
      </c>
      <c r="J101" s="3"/>
      <c r="K101" t="s">
        <v>100</v>
      </c>
      <c r="L101" t="s">
        <v>95</v>
      </c>
      <c r="M101">
        <v>1.1200000000000001</v>
      </c>
      <c r="N101">
        <v>6.5</v>
      </c>
      <c r="O101" t="s">
        <v>242</v>
      </c>
      <c r="P101" s="12">
        <f t="shared" si="8"/>
        <v>45178.665972222225</v>
      </c>
      <c r="Q101" s="13">
        <f t="shared" ca="1" si="9"/>
        <v>1694275140.0000002</v>
      </c>
      <c r="R101">
        <f t="shared" si="10"/>
        <v>0.73901098901098894</v>
      </c>
      <c r="S101">
        <f t="shared" si="11"/>
        <v>0.88050549450549442</v>
      </c>
    </row>
    <row r="102" spans="2:19" x14ac:dyDescent="0.25">
      <c r="B102" s="28" t="s">
        <v>25</v>
      </c>
      <c r="C102" s="29" t="s">
        <v>23</v>
      </c>
      <c r="D102" s="29" t="s">
        <v>4</v>
      </c>
      <c r="E102" s="29">
        <v>1.2</v>
      </c>
      <c r="F102" s="29">
        <v>4.95</v>
      </c>
      <c r="G102" s="30" t="s">
        <v>241</v>
      </c>
      <c r="H102" s="12">
        <f t="shared" si="6"/>
        <v>45179.708333333336</v>
      </c>
      <c r="I102" s="13">
        <f t="shared" ca="1" si="7"/>
        <v>1694365200.0000002</v>
      </c>
      <c r="J102" s="3"/>
      <c r="K102" t="s">
        <v>100</v>
      </c>
      <c r="L102" t="s">
        <v>95</v>
      </c>
      <c r="M102">
        <v>1.1299999999999999</v>
      </c>
      <c r="N102">
        <v>6.5</v>
      </c>
      <c r="O102" t="s">
        <v>242</v>
      </c>
      <c r="P102" s="12">
        <f t="shared" si="8"/>
        <v>45178.665972222225</v>
      </c>
      <c r="Q102" s="13">
        <f t="shared" ca="1" si="9"/>
        <v>1694275140.0000002</v>
      </c>
      <c r="R102">
        <f t="shared" si="10"/>
        <v>0.73110959836623557</v>
      </c>
      <c r="S102">
        <f t="shared" si="11"/>
        <v>0.87655479918311774</v>
      </c>
    </row>
    <row r="103" spans="2:19" x14ac:dyDescent="0.25">
      <c r="B103" s="28" t="s">
        <v>25</v>
      </c>
      <c r="C103" s="29" t="s">
        <v>23</v>
      </c>
      <c r="D103" s="29" t="s">
        <v>12</v>
      </c>
      <c r="E103" s="29">
        <v>1.2</v>
      </c>
      <c r="F103" s="29">
        <v>4.75</v>
      </c>
      <c r="G103" s="30" t="s">
        <v>241</v>
      </c>
      <c r="H103" s="12">
        <f t="shared" si="6"/>
        <v>45179.708333333336</v>
      </c>
      <c r="I103" s="13">
        <f t="shared" ca="1" si="7"/>
        <v>1694365200.0000002</v>
      </c>
      <c r="J103" s="3"/>
      <c r="K103" t="s">
        <v>100</v>
      </c>
      <c r="L103" t="s">
        <v>95</v>
      </c>
      <c r="M103">
        <v>1.1299999999999999</v>
      </c>
      <c r="N103">
        <v>6.5</v>
      </c>
      <c r="O103" t="s">
        <v>242</v>
      </c>
      <c r="P103" s="12">
        <f t="shared" si="8"/>
        <v>45178.665972222225</v>
      </c>
      <c r="Q103" s="13">
        <f t="shared" ca="1" si="9"/>
        <v>1694275140.0000002</v>
      </c>
      <c r="R103">
        <f t="shared" si="10"/>
        <v>0.73110959836623557</v>
      </c>
      <c r="S103">
        <f t="shared" si="11"/>
        <v>0.87655479918311774</v>
      </c>
    </row>
    <row r="104" spans="2:19" x14ac:dyDescent="0.25">
      <c r="B104" s="28" t="s">
        <v>25</v>
      </c>
      <c r="C104" s="29" t="s">
        <v>23</v>
      </c>
      <c r="D104" s="29" t="s">
        <v>3</v>
      </c>
      <c r="E104" s="29">
        <v>1.19</v>
      </c>
      <c r="F104" s="29">
        <v>4.5</v>
      </c>
      <c r="G104" s="30" t="s">
        <v>241</v>
      </c>
      <c r="H104" s="12">
        <f t="shared" si="6"/>
        <v>45179.708333333336</v>
      </c>
      <c r="I104" s="13">
        <f t="shared" ca="1" si="7"/>
        <v>1694365200.0000002</v>
      </c>
      <c r="J104" s="3"/>
      <c r="K104" t="s">
        <v>100</v>
      </c>
      <c r="L104" t="s">
        <v>95</v>
      </c>
      <c r="M104">
        <v>1.1200000000000001</v>
      </c>
      <c r="N104">
        <v>6.75</v>
      </c>
      <c r="O104" t="s">
        <v>242</v>
      </c>
      <c r="P104" s="12">
        <f t="shared" si="8"/>
        <v>45178.665972222225</v>
      </c>
      <c r="Q104" s="13">
        <f t="shared" ca="1" si="9"/>
        <v>1694275140.0000002</v>
      </c>
      <c r="R104">
        <f t="shared" si="10"/>
        <v>0.74470899470899465</v>
      </c>
      <c r="S104">
        <f t="shared" si="11"/>
        <v>0.88335449735449734</v>
      </c>
    </row>
    <row r="105" spans="2:19" x14ac:dyDescent="0.25">
      <c r="B105" s="28" t="s">
        <v>25</v>
      </c>
      <c r="C105" s="29" t="s">
        <v>23</v>
      </c>
      <c r="D105" s="29" t="s">
        <v>6</v>
      </c>
      <c r="E105" s="29">
        <v>1.2</v>
      </c>
      <c r="F105" s="29">
        <v>4.95</v>
      </c>
      <c r="G105" s="30" t="s">
        <v>241</v>
      </c>
      <c r="H105" s="12">
        <f t="shared" si="6"/>
        <v>45179.708333333336</v>
      </c>
      <c r="I105" s="13">
        <f t="shared" ca="1" si="7"/>
        <v>1694365200.0000002</v>
      </c>
      <c r="J105" s="3"/>
      <c r="K105" t="s">
        <v>100</v>
      </c>
      <c r="L105" t="s">
        <v>95</v>
      </c>
      <c r="M105">
        <v>1.1200000000000001</v>
      </c>
      <c r="N105">
        <v>6.5</v>
      </c>
      <c r="O105" t="s">
        <v>242</v>
      </c>
      <c r="P105" s="12">
        <f t="shared" si="8"/>
        <v>45178.665972222225</v>
      </c>
      <c r="Q105" s="13">
        <f t="shared" ca="1" si="9"/>
        <v>1694275140.0000002</v>
      </c>
      <c r="R105">
        <f t="shared" si="10"/>
        <v>0.73901098901098894</v>
      </c>
      <c r="S105">
        <f t="shared" si="11"/>
        <v>0.88050549450549442</v>
      </c>
    </row>
    <row r="106" spans="2:19" x14ac:dyDescent="0.25">
      <c r="B106" s="28" t="s">
        <v>25</v>
      </c>
      <c r="C106" s="29" t="s">
        <v>23</v>
      </c>
      <c r="D106" s="29" t="s">
        <v>5</v>
      </c>
      <c r="E106" s="29">
        <v>1.21</v>
      </c>
      <c r="F106" s="29">
        <v>4.45</v>
      </c>
      <c r="G106" s="30" t="s">
        <v>241</v>
      </c>
      <c r="H106" s="12">
        <f t="shared" si="6"/>
        <v>45179.708333333336</v>
      </c>
      <c r="I106" s="13">
        <f t="shared" ca="1" si="7"/>
        <v>1694365200.0000002</v>
      </c>
      <c r="J106" s="3"/>
      <c r="K106" t="s">
        <v>100</v>
      </c>
      <c r="L106" t="s">
        <v>95</v>
      </c>
      <c r="M106">
        <v>1.1399999999999999</v>
      </c>
      <c r="N106">
        <v>5.75</v>
      </c>
      <c r="O106" t="s">
        <v>242</v>
      </c>
      <c r="P106" s="12">
        <f t="shared" si="8"/>
        <v>45178.665972222225</v>
      </c>
      <c r="Q106" s="13">
        <f t="shared" ca="1" si="9"/>
        <v>1694275140.0000002</v>
      </c>
      <c r="R106">
        <f t="shared" si="10"/>
        <v>0.70327993897787955</v>
      </c>
      <c r="S106">
        <f t="shared" si="11"/>
        <v>0.86263996948893973</v>
      </c>
    </row>
    <row r="107" spans="2:19" x14ac:dyDescent="0.25">
      <c r="B107" s="28" t="s">
        <v>25</v>
      </c>
      <c r="C107" s="29" t="s">
        <v>23</v>
      </c>
      <c r="D107" s="29" t="s">
        <v>10</v>
      </c>
      <c r="E107" s="29">
        <v>1.2</v>
      </c>
      <c r="F107" s="29">
        <v>4.8</v>
      </c>
      <c r="G107" s="30" t="s">
        <v>241</v>
      </c>
      <c r="H107" s="12">
        <f t="shared" si="6"/>
        <v>45179.708333333336</v>
      </c>
      <c r="I107" s="13">
        <f t="shared" ca="1" si="7"/>
        <v>1694365200.0000002</v>
      </c>
      <c r="J107" s="3"/>
      <c r="K107" t="s">
        <v>100</v>
      </c>
      <c r="L107" t="s">
        <v>95</v>
      </c>
      <c r="M107">
        <v>1.1399999999999999</v>
      </c>
      <c r="N107">
        <v>5.75</v>
      </c>
      <c r="O107" t="s">
        <v>242</v>
      </c>
      <c r="P107" s="12">
        <f t="shared" si="8"/>
        <v>45178.665972222225</v>
      </c>
      <c r="Q107" s="13">
        <f t="shared" ca="1" si="9"/>
        <v>1694275140.0000002</v>
      </c>
      <c r="R107">
        <f t="shared" si="10"/>
        <v>0.70327993897787955</v>
      </c>
      <c r="S107">
        <f t="shared" si="11"/>
        <v>0.86263996948893973</v>
      </c>
    </row>
    <row r="108" spans="2:19" x14ac:dyDescent="0.25">
      <c r="B108" s="28" t="s">
        <v>25</v>
      </c>
      <c r="C108" s="29" t="s">
        <v>23</v>
      </c>
      <c r="D108" s="29" t="s">
        <v>43</v>
      </c>
      <c r="E108" s="29">
        <v>1.2</v>
      </c>
      <c r="F108" s="29">
        <v>4.8</v>
      </c>
      <c r="G108" s="30" t="s">
        <v>241</v>
      </c>
      <c r="H108" s="12">
        <f t="shared" si="6"/>
        <v>45179.708333333336</v>
      </c>
      <c r="I108" s="13">
        <f t="shared" ca="1" si="7"/>
        <v>1694365200.0000002</v>
      </c>
      <c r="J108" s="3"/>
      <c r="K108" t="s">
        <v>101</v>
      </c>
      <c r="L108" t="s">
        <v>95</v>
      </c>
      <c r="M108">
        <v>1.34</v>
      </c>
      <c r="N108">
        <v>3.35</v>
      </c>
      <c r="O108" t="s">
        <v>242</v>
      </c>
      <c r="P108" s="12">
        <f t="shared" si="8"/>
        <v>45178.665972222225</v>
      </c>
      <c r="Q108" s="13">
        <f t="shared" ca="1" si="9"/>
        <v>1694275140.0000002</v>
      </c>
      <c r="R108">
        <f t="shared" si="10"/>
        <v>0.44776119402985071</v>
      </c>
      <c r="S108">
        <f t="shared" si="11"/>
        <v>0.73488059701492536</v>
      </c>
    </row>
    <row r="109" spans="2:19" x14ac:dyDescent="0.25">
      <c r="B109" s="28" t="s">
        <v>25</v>
      </c>
      <c r="C109" s="29" t="s">
        <v>23</v>
      </c>
      <c r="D109" s="29" t="s">
        <v>11</v>
      </c>
      <c r="E109" s="29">
        <v>1.21</v>
      </c>
      <c r="F109" s="29">
        <v>4.6500000000000004</v>
      </c>
      <c r="G109" s="30" t="s">
        <v>241</v>
      </c>
      <c r="H109" s="12">
        <f t="shared" si="6"/>
        <v>45179.708333333336</v>
      </c>
      <c r="I109" s="13">
        <f t="shared" ca="1" si="7"/>
        <v>1694365200.0000002</v>
      </c>
      <c r="J109" s="3"/>
      <c r="K109" t="s">
        <v>101</v>
      </c>
      <c r="L109" t="s">
        <v>95</v>
      </c>
      <c r="M109">
        <v>1.34</v>
      </c>
      <c r="N109">
        <v>3.35</v>
      </c>
      <c r="O109" t="s">
        <v>242</v>
      </c>
      <c r="P109" s="12">
        <f t="shared" si="8"/>
        <v>45178.665972222225</v>
      </c>
      <c r="Q109" s="13">
        <f t="shared" ca="1" si="9"/>
        <v>1694275140.0000002</v>
      </c>
      <c r="R109">
        <f t="shared" si="10"/>
        <v>0.44776119402985071</v>
      </c>
      <c r="S109">
        <f t="shared" si="11"/>
        <v>0.73488059701492536</v>
      </c>
    </row>
    <row r="110" spans="2:19" x14ac:dyDescent="0.25">
      <c r="B110" s="28" t="s">
        <v>25</v>
      </c>
      <c r="C110" s="29" t="s">
        <v>23</v>
      </c>
      <c r="D110" s="29" t="s">
        <v>7</v>
      </c>
      <c r="E110" s="29">
        <v>1.19</v>
      </c>
      <c r="F110" s="29">
        <v>4.5</v>
      </c>
      <c r="G110" s="30" t="s">
        <v>241</v>
      </c>
      <c r="H110" s="12">
        <f t="shared" si="6"/>
        <v>45179.708333333336</v>
      </c>
      <c r="I110" s="13">
        <f t="shared" ca="1" si="7"/>
        <v>1694365200.0000002</v>
      </c>
      <c r="J110" s="3"/>
      <c r="K110" t="s">
        <v>101</v>
      </c>
      <c r="L110" t="s">
        <v>95</v>
      </c>
      <c r="M110">
        <v>1.36</v>
      </c>
      <c r="N110">
        <v>3.3</v>
      </c>
      <c r="O110" t="s">
        <v>242</v>
      </c>
      <c r="P110" s="12">
        <f t="shared" si="8"/>
        <v>45178.665972222225</v>
      </c>
      <c r="Q110" s="13">
        <f t="shared" ca="1" si="9"/>
        <v>1694275140.0000002</v>
      </c>
      <c r="R110">
        <f t="shared" si="10"/>
        <v>0.43226381461675573</v>
      </c>
      <c r="S110">
        <f t="shared" si="11"/>
        <v>0.72713190730837785</v>
      </c>
    </row>
    <row r="111" spans="2:19" x14ac:dyDescent="0.25">
      <c r="B111" s="28" t="s">
        <v>26</v>
      </c>
      <c r="C111" s="29" t="s">
        <v>23</v>
      </c>
      <c r="D111" s="29" t="s">
        <v>13</v>
      </c>
      <c r="E111" s="29">
        <v>1.75</v>
      </c>
      <c r="F111" s="29">
        <v>2.14</v>
      </c>
      <c r="G111" s="30" t="s">
        <v>241</v>
      </c>
      <c r="H111" s="12">
        <f t="shared" si="6"/>
        <v>45179.708333333336</v>
      </c>
      <c r="I111" s="13">
        <f t="shared" ca="1" si="7"/>
        <v>1694365200.0000002</v>
      </c>
      <c r="J111" s="3"/>
      <c r="K111" t="s">
        <v>101</v>
      </c>
      <c r="L111" t="s">
        <v>95</v>
      </c>
      <c r="M111">
        <v>1.36</v>
      </c>
      <c r="N111">
        <v>3.3</v>
      </c>
      <c r="O111" t="s">
        <v>242</v>
      </c>
      <c r="P111" s="12">
        <f t="shared" si="8"/>
        <v>45178.665972222225</v>
      </c>
      <c r="Q111" s="13">
        <f t="shared" ca="1" si="9"/>
        <v>1694275140.0000002</v>
      </c>
      <c r="R111">
        <f t="shared" si="10"/>
        <v>0.43226381461675573</v>
      </c>
      <c r="S111">
        <f t="shared" si="11"/>
        <v>0.72713190730837785</v>
      </c>
    </row>
    <row r="112" spans="2:19" x14ac:dyDescent="0.25">
      <c r="B112" s="28" t="s">
        <v>26</v>
      </c>
      <c r="C112" s="29" t="s">
        <v>23</v>
      </c>
      <c r="D112" s="29" t="s">
        <v>9</v>
      </c>
      <c r="E112" s="29">
        <v>1.71</v>
      </c>
      <c r="F112" s="29">
        <v>2.1800000000000002</v>
      </c>
      <c r="G112" s="30" t="s">
        <v>241</v>
      </c>
      <c r="H112" s="12">
        <f t="shared" si="6"/>
        <v>45179.708333333336</v>
      </c>
      <c r="I112" s="13">
        <f t="shared" ca="1" si="7"/>
        <v>1694365200.0000002</v>
      </c>
      <c r="J112" s="3"/>
      <c r="K112" t="s">
        <v>101</v>
      </c>
      <c r="L112" t="s">
        <v>95</v>
      </c>
      <c r="M112">
        <v>1.34</v>
      </c>
      <c r="N112">
        <v>3.4</v>
      </c>
      <c r="O112" t="s">
        <v>242</v>
      </c>
      <c r="P112" s="12">
        <f t="shared" si="8"/>
        <v>45178.665972222225</v>
      </c>
      <c r="Q112" s="13">
        <f t="shared" ca="1" si="9"/>
        <v>1694275140.0000002</v>
      </c>
      <c r="R112">
        <f t="shared" si="10"/>
        <v>0.4521510096575943</v>
      </c>
      <c r="S112">
        <f t="shared" si="11"/>
        <v>0.73707550482879713</v>
      </c>
    </row>
    <row r="113" spans="2:19" x14ac:dyDescent="0.25">
      <c r="B113" s="28" t="s">
        <v>26</v>
      </c>
      <c r="C113" s="29" t="s">
        <v>23</v>
      </c>
      <c r="D113" s="29" t="s">
        <v>41</v>
      </c>
      <c r="E113" s="29">
        <v>1.73</v>
      </c>
      <c r="F113" s="29">
        <v>2.13</v>
      </c>
      <c r="G113" s="30" t="s">
        <v>241</v>
      </c>
      <c r="H113" s="12">
        <f t="shared" si="6"/>
        <v>45179.708333333336</v>
      </c>
      <c r="I113" s="13">
        <f t="shared" ca="1" si="7"/>
        <v>1694365200.0000002</v>
      </c>
      <c r="J113" s="3"/>
      <c r="K113" t="s">
        <v>101</v>
      </c>
      <c r="L113" t="s">
        <v>95</v>
      </c>
      <c r="M113">
        <v>1.36</v>
      </c>
      <c r="N113">
        <v>3.3</v>
      </c>
      <c r="O113" t="s">
        <v>242</v>
      </c>
      <c r="P113" s="12">
        <f t="shared" si="8"/>
        <v>45178.665972222225</v>
      </c>
      <c r="Q113" s="13">
        <f t="shared" ca="1" si="9"/>
        <v>1694275140.0000002</v>
      </c>
      <c r="R113">
        <f t="shared" si="10"/>
        <v>0.43226381461675573</v>
      </c>
      <c r="S113">
        <f t="shared" si="11"/>
        <v>0.72713190730837785</v>
      </c>
    </row>
    <row r="114" spans="2:19" x14ac:dyDescent="0.25">
      <c r="B114" s="28" t="s">
        <v>26</v>
      </c>
      <c r="C114" s="29" t="s">
        <v>23</v>
      </c>
      <c r="D114" s="29" t="s">
        <v>42</v>
      </c>
      <c r="E114" s="29">
        <v>1.71</v>
      </c>
      <c r="F114" s="29">
        <v>2.15</v>
      </c>
      <c r="G114" s="30" t="s">
        <v>241</v>
      </c>
      <c r="H114" s="12">
        <f t="shared" si="6"/>
        <v>45179.708333333336</v>
      </c>
      <c r="I114" s="13">
        <f t="shared" ca="1" si="7"/>
        <v>1694365200.0000002</v>
      </c>
      <c r="J114" s="3"/>
      <c r="K114" t="s">
        <v>101</v>
      </c>
      <c r="L114" t="s">
        <v>95</v>
      </c>
      <c r="M114">
        <v>1.36</v>
      </c>
      <c r="N114">
        <v>3.2</v>
      </c>
      <c r="O114" t="s">
        <v>242</v>
      </c>
      <c r="P114" s="12">
        <f t="shared" si="8"/>
        <v>45178.665972222225</v>
      </c>
      <c r="Q114" s="13">
        <f t="shared" ca="1" si="9"/>
        <v>1694275140.0000002</v>
      </c>
      <c r="R114">
        <f t="shared" si="10"/>
        <v>0.42279411764705876</v>
      </c>
      <c r="S114">
        <f t="shared" si="11"/>
        <v>0.72239705882352934</v>
      </c>
    </row>
    <row r="115" spans="2:19" x14ac:dyDescent="0.25">
      <c r="B115" s="28" t="s">
        <v>26</v>
      </c>
      <c r="C115" s="29" t="s">
        <v>23</v>
      </c>
      <c r="D115" s="29" t="s">
        <v>2</v>
      </c>
      <c r="E115" s="29">
        <v>1.74</v>
      </c>
      <c r="F115" s="29">
        <v>2.12</v>
      </c>
      <c r="G115" s="30" t="s">
        <v>241</v>
      </c>
      <c r="H115" s="12">
        <f t="shared" si="6"/>
        <v>45179.708333333336</v>
      </c>
      <c r="I115" s="13">
        <f t="shared" ca="1" si="7"/>
        <v>1694365200.0000002</v>
      </c>
      <c r="J115" s="3"/>
      <c r="K115" t="s">
        <v>101</v>
      </c>
      <c r="L115" t="s">
        <v>95</v>
      </c>
      <c r="M115">
        <v>1.38</v>
      </c>
      <c r="N115">
        <v>3.23</v>
      </c>
      <c r="O115" t="s">
        <v>242</v>
      </c>
      <c r="P115" s="12">
        <f t="shared" si="8"/>
        <v>45178.665972222225</v>
      </c>
      <c r="Q115" s="13">
        <f t="shared" ca="1" si="9"/>
        <v>1694275140.0000002</v>
      </c>
      <c r="R115">
        <f t="shared" si="10"/>
        <v>0.41504015793960614</v>
      </c>
      <c r="S115">
        <f t="shared" si="11"/>
        <v>0.71852007896980308</v>
      </c>
    </row>
    <row r="116" spans="2:19" x14ac:dyDescent="0.25">
      <c r="B116" s="28" t="s">
        <v>26</v>
      </c>
      <c r="C116" s="29" t="s">
        <v>23</v>
      </c>
      <c r="D116" s="29" t="s">
        <v>16</v>
      </c>
      <c r="E116" s="29">
        <v>1.71</v>
      </c>
      <c r="F116" s="29">
        <v>2.2000000000000002</v>
      </c>
      <c r="G116" s="30" t="s">
        <v>241</v>
      </c>
      <c r="H116" s="12">
        <f t="shared" si="6"/>
        <v>45179.708333333336</v>
      </c>
      <c r="I116" s="13">
        <f t="shared" ca="1" si="7"/>
        <v>1694365200.0000002</v>
      </c>
      <c r="J116" s="3"/>
      <c r="K116" t="s">
        <v>101</v>
      </c>
      <c r="L116" t="s">
        <v>95</v>
      </c>
      <c r="M116">
        <v>1.34</v>
      </c>
      <c r="N116">
        <v>3.4</v>
      </c>
      <c r="O116" t="s">
        <v>242</v>
      </c>
      <c r="P116" s="12">
        <f t="shared" si="8"/>
        <v>45178.665972222225</v>
      </c>
      <c r="Q116" s="13">
        <f t="shared" ca="1" si="9"/>
        <v>1694275140.0000002</v>
      </c>
      <c r="R116">
        <f t="shared" si="10"/>
        <v>0.4521510096575943</v>
      </c>
      <c r="S116">
        <f t="shared" si="11"/>
        <v>0.73707550482879713</v>
      </c>
    </row>
    <row r="117" spans="2:19" x14ac:dyDescent="0.25">
      <c r="B117" s="28" t="s">
        <v>26</v>
      </c>
      <c r="C117" s="29" t="s">
        <v>23</v>
      </c>
      <c r="D117" s="29" t="s">
        <v>4</v>
      </c>
      <c r="E117" s="29">
        <v>1.71</v>
      </c>
      <c r="F117" s="29">
        <v>2.2000000000000002</v>
      </c>
      <c r="G117" s="30" t="s">
        <v>241</v>
      </c>
      <c r="H117" s="12">
        <f t="shared" si="6"/>
        <v>45179.708333333336</v>
      </c>
      <c r="I117" s="13">
        <f t="shared" ca="1" si="7"/>
        <v>1694365200.0000002</v>
      </c>
      <c r="J117" s="3"/>
      <c r="K117" t="s">
        <v>101</v>
      </c>
      <c r="L117" t="s">
        <v>95</v>
      </c>
      <c r="M117">
        <v>1.36</v>
      </c>
      <c r="N117">
        <v>3.3</v>
      </c>
      <c r="O117" t="s">
        <v>242</v>
      </c>
      <c r="P117" s="12">
        <f t="shared" si="8"/>
        <v>45178.665972222225</v>
      </c>
      <c r="Q117" s="13">
        <f t="shared" ca="1" si="9"/>
        <v>1694275140.0000002</v>
      </c>
      <c r="R117">
        <f t="shared" si="10"/>
        <v>0.43226381461675573</v>
      </c>
      <c r="S117">
        <f t="shared" si="11"/>
        <v>0.72713190730837785</v>
      </c>
    </row>
    <row r="118" spans="2:19" x14ac:dyDescent="0.25">
      <c r="B118" s="28" t="s">
        <v>26</v>
      </c>
      <c r="C118" s="29" t="s">
        <v>23</v>
      </c>
      <c r="D118" s="29" t="s">
        <v>12</v>
      </c>
      <c r="E118" s="29">
        <v>1.71</v>
      </c>
      <c r="F118" s="29">
        <v>2.2000000000000002</v>
      </c>
      <c r="G118" s="30" t="s">
        <v>241</v>
      </c>
      <c r="H118" s="12">
        <f t="shared" si="6"/>
        <v>45179.708333333336</v>
      </c>
      <c r="I118" s="13">
        <f t="shared" ca="1" si="7"/>
        <v>1694365200.0000002</v>
      </c>
      <c r="J118" s="3"/>
      <c r="K118" t="s">
        <v>101</v>
      </c>
      <c r="L118" t="s">
        <v>95</v>
      </c>
      <c r="M118">
        <v>1.35</v>
      </c>
      <c r="N118">
        <v>3.4</v>
      </c>
      <c r="O118" t="s">
        <v>242</v>
      </c>
      <c r="P118" s="12">
        <f t="shared" si="8"/>
        <v>45178.665972222225</v>
      </c>
      <c r="Q118" s="13">
        <f t="shared" ca="1" si="9"/>
        <v>1694275140.0000002</v>
      </c>
      <c r="R118">
        <f t="shared" si="10"/>
        <v>0.44662309368191716</v>
      </c>
      <c r="S118">
        <f t="shared" si="11"/>
        <v>0.73431154684095856</v>
      </c>
    </row>
    <row r="119" spans="2:19" x14ac:dyDescent="0.25">
      <c r="B119" s="28" t="s">
        <v>26</v>
      </c>
      <c r="C119" s="29" t="s">
        <v>23</v>
      </c>
      <c r="D119" s="29" t="s">
        <v>3</v>
      </c>
      <c r="E119" s="29">
        <v>1.74</v>
      </c>
      <c r="F119" s="29">
        <v>2.12</v>
      </c>
      <c r="G119" s="30" t="s">
        <v>241</v>
      </c>
      <c r="H119" s="12">
        <f t="shared" si="6"/>
        <v>45179.708333333336</v>
      </c>
      <c r="I119" s="13">
        <f t="shared" ca="1" si="7"/>
        <v>1694365200.0000002</v>
      </c>
      <c r="J119" s="3"/>
      <c r="K119" t="s">
        <v>101</v>
      </c>
      <c r="L119" t="s">
        <v>95</v>
      </c>
      <c r="M119">
        <v>1.35</v>
      </c>
      <c r="N119">
        <v>3.4</v>
      </c>
      <c r="O119" t="s">
        <v>242</v>
      </c>
      <c r="P119" s="12">
        <f t="shared" si="8"/>
        <v>45178.665972222225</v>
      </c>
      <c r="Q119" s="13">
        <f t="shared" ca="1" si="9"/>
        <v>1694275140.0000002</v>
      </c>
      <c r="R119">
        <f t="shared" si="10"/>
        <v>0.44662309368191716</v>
      </c>
      <c r="S119">
        <f t="shared" si="11"/>
        <v>0.73431154684095856</v>
      </c>
    </row>
    <row r="120" spans="2:19" x14ac:dyDescent="0.25">
      <c r="B120" s="28" t="s">
        <v>26</v>
      </c>
      <c r="C120" s="29" t="s">
        <v>23</v>
      </c>
      <c r="D120" s="29" t="s">
        <v>6</v>
      </c>
      <c r="E120" s="29">
        <v>1.71</v>
      </c>
      <c r="F120" s="29">
        <v>2.2000000000000002</v>
      </c>
      <c r="G120" s="30" t="s">
        <v>241</v>
      </c>
      <c r="H120" s="12">
        <f t="shared" si="6"/>
        <v>45179.708333333336</v>
      </c>
      <c r="I120" s="13">
        <f t="shared" ca="1" si="7"/>
        <v>1694365200.0000002</v>
      </c>
      <c r="J120" s="3"/>
      <c r="K120" t="s">
        <v>101</v>
      </c>
      <c r="L120" t="s">
        <v>95</v>
      </c>
      <c r="M120">
        <v>1.36</v>
      </c>
      <c r="N120">
        <v>3.2</v>
      </c>
      <c r="O120" t="s">
        <v>242</v>
      </c>
      <c r="P120" s="12">
        <f t="shared" si="8"/>
        <v>45178.665972222225</v>
      </c>
      <c r="Q120" s="13">
        <f t="shared" ca="1" si="9"/>
        <v>1694275140.0000002</v>
      </c>
      <c r="R120">
        <f t="shared" si="10"/>
        <v>0.42279411764705876</v>
      </c>
      <c r="S120">
        <f t="shared" si="11"/>
        <v>0.72239705882352934</v>
      </c>
    </row>
    <row r="121" spans="2:19" x14ac:dyDescent="0.25">
      <c r="B121" s="28" t="s">
        <v>26</v>
      </c>
      <c r="C121" s="29" t="s">
        <v>23</v>
      </c>
      <c r="D121" s="29" t="s">
        <v>5</v>
      </c>
      <c r="E121" s="29">
        <v>1.69</v>
      </c>
      <c r="F121" s="29">
        <v>2.25</v>
      </c>
      <c r="G121" s="30" t="s">
        <v>241</v>
      </c>
      <c r="H121" s="12">
        <f t="shared" si="6"/>
        <v>45179.708333333336</v>
      </c>
      <c r="I121" s="13">
        <f t="shared" ca="1" si="7"/>
        <v>1694365200.0000002</v>
      </c>
      <c r="J121" s="3"/>
      <c r="K121" t="s">
        <v>101</v>
      </c>
      <c r="L121" t="s">
        <v>95</v>
      </c>
      <c r="M121">
        <v>1.36</v>
      </c>
      <c r="N121">
        <v>3.2</v>
      </c>
      <c r="O121" t="s">
        <v>242</v>
      </c>
      <c r="P121" s="12">
        <f t="shared" si="8"/>
        <v>45178.665972222225</v>
      </c>
      <c r="Q121" s="13">
        <f t="shared" ca="1" si="9"/>
        <v>1694275140.0000002</v>
      </c>
      <c r="R121">
        <f t="shared" si="10"/>
        <v>0.42279411764705876</v>
      </c>
      <c r="S121">
        <f t="shared" si="11"/>
        <v>0.72239705882352934</v>
      </c>
    </row>
    <row r="122" spans="2:19" x14ac:dyDescent="0.25">
      <c r="B122" s="28" t="s">
        <v>26</v>
      </c>
      <c r="C122" s="29" t="s">
        <v>23</v>
      </c>
      <c r="D122" s="29" t="s">
        <v>10</v>
      </c>
      <c r="E122" s="29">
        <v>1.74</v>
      </c>
      <c r="F122" s="29">
        <v>2.14</v>
      </c>
      <c r="G122" s="30" t="s">
        <v>241</v>
      </c>
      <c r="H122" s="12">
        <f t="shared" si="6"/>
        <v>45179.708333333336</v>
      </c>
      <c r="I122" s="13">
        <f t="shared" ca="1" si="7"/>
        <v>1694365200.0000002</v>
      </c>
      <c r="J122" s="3"/>
      <c r="K122" t="s">
        <v>101</v>
      </c>
      <c r="L122" t="s">
        <v>95</v>
      </c>
      <c r="M122">
        <v>1.38</v>
      </c>
      <c r="N122">
        <v>3.1</v>
      </c>
      <c r="O122" t="s">
        <v>242</v>
      </c>
      <c r="P122" s="12">
        <f t="shared" si="8"/>
        <v>45178.665972222225</v>
      </c>
      <c r="Q122" s="13">
        <f t="shared" ca="1" si="9"/>
        <v>1694275140.0000002</v>
      </c>
      <c r="R122">
        <f t="shared" si="10"/>
        <v>0.40205703599813009</v>
      </c>
      <c r="S122">
        <f t="shared" si="11"/>
        <v>0.71202851799906508</v>
      </c>
    </row>
    <row r="123" spans="2:19" x14ac:dyDescent="0.25">
      <c r="B123" s="28" t="s">
        <v>26</v>
      </c>
      <c r="C123" s="29" t="s">
        <v>23</v>
      </c>
      <c r="D123" s="29" t="s">
        <v>43</v>
      </c>
      <c r="E123" s="29">
        <v>1.71</v>
      </c>
      <c r="F123" s="29">
        <v>2.2000000000000002</v>
      </c>
      <c r="G123" s="30" t="s">
        <v>241</v>
      </c>
      <c r="H123" s="12">
        <f t="shared" si="6"/>
        <v>45179.708333333336</v>
      </c>
      <c r="I123" s="13">
        <f t="shared" ca="1" si="7"/>
        <v>1694365200.0000002</v>
      </c>
      <c r="J123" s="3"/>
      <c r="K123" t="s">
        <v>102</v>
      </c>
      <c r="L123" t="s">
        <v>103</v>
      </c>
      <c r="M123">
        <v>1.55</v>
      </c>
      <c r="N123">
        <v>2.5</v>
      </c>
      <c r="O123" t="s">
        <v>242</v>
      </c>
      <c r="P123" s="12">
        <f t="shared" si="8"/>
        <v>45178.811805555553</v>
      </c>
      <c r="Q123" s="13">
        <f t="shared" ca="1" si="9"/>
        <v>1694287739.9999998</v>
      </c>
      <c r="R123">
        <f t="shared" si="10"/>
        <v>0.24516129032258061</v>
      </c>
      <c r="S123">
        <f t="shared" si="11"/>
        <v>0.63358064516129031</v>
      </c>
    </row>
    <row r="124" spans="2:19" x14ac:dyDescent="0.25">
      <c r="B124" s="28" t="s">
        <v>26</v>
      </c>
      <c r="C124" s="29" t="s">
        <v>23</v>
      </c>
      <c r="D124" s="29" t="s">
        <v>11</v>
      </c>
      <c r="E124" s="29">
        <v>1.69</v>
      </c>
      <c r="F124" s="29">
        <v>2.23</v>
      </c>
      <c r="G124" s="30" t="s">
        <v>241</v>
      </c>
      <c r="H124" s="12">
        <f t="shared" si="6"/>
        <v>45179.708333333336</v>
      </c>
      <c r="I124" s="13">
        <f t="shared" ca="1" si="7"/>
        <v>1694365200.0000002</v>
      </c>
      <c r="J124" s="3"/>
      <c r="K124" t="s">
        <v>102</v>
      </c>
      <c r="L124" t="s">
        <v>103</v>
      </c>
      <c r="M124">
        <v>1.56</v>
      </c>
      <c r="N124">
        <v>2.4300000000000002</v>
      </c>
      <c r="O124" t="s">
        <v>242</v>
      </c>
      <c r="P124" s="12">
        <f t="shared" si="8"/>
        <v>45178.811805555553</v>
      </c>
      <c r="Q124" s="13">
        <f t="shared" ca="1" si="9"/>
        <v>1694287739.9999998</v>
      </c>
      <c r="R124">
        <f t="shared" si="10"/>
        <v>0.22950300728078504</v>
      </c>
      <c r="S124">
        <f t="shared" si="11"/>
        <v>0.62575150364039256</v>
      </c>
    </row>
    <row r="125" spans="2:19" x14ac:dyDescent="0.25">
      <c r="B125" s="28" t="s">
        <v>26</v>
      </c>
      <c r="C125" s="29" t="s">
        <v>23</v>
      </c>
      <c r="D125" s="29" t="s">
        <v>7</v>
      </c>
      <c r="E125" s="29">
        <v>1.74</v>
      </c>
      <c r="F125" s="29">
        <v>2.12</v>
      </c>
      <c r="G125" s="30" t="s">
        <v>241</v>
      </c>
      <c r="H125" s="12">
        <f t="shared" si="6"/>
        <v>45179.708333333336</v>
      </c>
      <c r="I125" s="13">
        <f t="shared" ca="1" si="7"/>
        <v>1694365200.0000002</v>
      </c>
      <c r="J125" s="3"/>
      <c r="K125" t="s">
        <v>102</v>
      </c>
      <c r="L125" t="s">
        <v>103</v>
      </c>
      <c r="M125">
        <v>1.56</v>
      </c>
      <c r="N125">
        <v>2.4300000000000002</v>
      </c>
      <c r="O125" t="s">
        <v>242</v>
      </c>
      <c r="P125" s="12">
        <f t="shared" si="8"/>
        <v>45178.811805555553</v>
      </c>
      <c r="Q125" s="13">
        <f t="shared" ca="1" si="9"/>
        <v>1694287739.9999998</v>
      </c>
      <c r="R125">
        <f t="shared" si="10"/>
        <v>0.22950300728078504</v>
      </c>
      <c r="S125">
        <f t="shared" si="11"/>
        <v>0.62575150364039256</v>
      </c>
    </row>
    <row r="126" spans="2:19" x14ac:dyDescent="0.25">
      <c r="B126" s="28" t="s">
        <v>27</v>
      </c>
      <c r="C126" s="29" t="s">
        <v>23</v>
      </c>
      <c r="D126" s="29" t="s">
        <v>13</v>
      </c>
      <c r="E126" s="29">
        <v>1.41</v>
      </c>
      <c r="F126" s="29">
        <v>3</v>
      </c>
      <c r="G126" s="30" t="s">
        <v>241</v>
      </c>
      <c r="H126" s="12">
        <f t="shared" si="6"/>
        <v>45179.708333333336</v>
      </c>
      <c r="I126" s="13">
        <f t="shared" ca="1" si="7"/>
        <v>1694365200.0000002</v>
      </c>
      <c r="J126" s="3"/>
      <c r="K126" t="s">
        <v>102</v>
      </c>
      <c r="L126" t="s">
        <v>103</v>
      </c>
      <c r="M126">
        <v>1.56</v>
      </c>
      <c r="N126">
        <v>2.5499999999999998</v>
      </c>
      <c r="O126" t="s">
        <v>242</v>
      </c>
      <c r="P126" s="12">
        <f t="shared" si="8"/>
        <v>45178.811805555553</v>
      </c>
      <c r="Q126" s="13">
        <f t="shared" ca="1" si="9"/>
        <v>1694287739.9999998</v>
      </c>
      <c r="R126">
        <f t="shared" si="10"/>
        <v>0.24886877828054288</v>
      </c>
      <c r="S126">
        <f t="shared" si="11"/>
        <v>0.63543438914027139</v>
      </c>
    </row>
    <row r="127" spans="2:19" x14ac:dyDescent="0.25">
      <c r="B127" s="28" t="s">
        <v>27</v>
      </c>
      <c r="C127" s="29" t="s">
        <v>23</v>
      </c>
      <c r="D127" s="29" t="s">
        <v>9</v>
      </c>
      <c r="E127" s="29">
        <v>1.38</v>
      </c>
      <c r="F127" s="29">
        <v>3.1</v>
      </c>
      <c r="G127" s="30" t="s">
        <v>241</v>
      </c>
      <c r="H127" s="12">
        <f t="shared" si="6"/>
        <v>45179.708333333336</v>
      </c>
      <c r="I127" s="13">
        <f t="shared" ca="1" si="7"/>
        <v>1694365200.0000002</v>
      </c>
      <c r="J127" s="3"/>
      <c r="K127" t="s">
        <v>102</v>
      </c>
      <c r="L127" t="s">
        <v>103</v>
      </c>
      <c r="M127">
        <v>1.54</v>
      </c>
      <c r="N127">
        <v>2.6</v>
      </c>
      <c r="O127" t="s">
        <v>242</v>
      </c>
      <c r="P127" s="12">
        <f t="shared" si="8"/>
        <v>45178.811805555553</v>
      </c>
      <c r="Q127" s="13">
        <f t="shared" ca="1" si="9"/>
        <v>1694287739.9999998</v>
      </c>
      <c r="R127">
        <f t="shared" si="10"/>
        <v>0.26473526473526476</v>
      </c>
      <c r="S127">
        <f t="shared" si="11"/>
        <v>0.64336763236763239</v>
      </c>
    </row>
    <row r="128" spans="2:19" x14ac:dyDescent="0.25">
      <c r="B128" s="28" t="s">
        <v>27</v>
      </c>
      <c r="C128" s="29" t="s">
        <v>23</v>
      </c>
      <c r="D128" s="29" t="s">
        <v>41</v>
      </c>
      <c r="E128" s="29">
        <v>1.39</v>
      </c>
      <c r="F128" s="29">
        <v>3.06</v>
      </c>
      <c r="G128" s="30" t="s">
        <v>241</v>
      </c>
      <c r="H128" s="12">
        <f t="shared" si="6"/>
        <v>45179.708333333336</v>
      </c>
      <c r="I128" s="13">
        <f t="shared" ca="1" si="7"/>
        <v>1694365200.0000002</v>
      </c>
      <c r="J128" s="3"/>
      <c r="K128" t="s">
        <v>102</v>
      </c>
      <c r="L128" t="s">
        <v>103</v>
      </c>
      <c r="M128">
        <v>1.53</v>
      </c>
      <c r="N128">
        <v>2.58</v>
      </c>
      <c r="O128" t="s">
        <v>242</v>
      </c>
      <c r="P128" s="12">
        <f t="shared" si="8"/>
        <v>45178.811805555553</v>
      </c>
      <c r="Q128" s="13">
        <f t="shared" ca="1" si="9"/>
        <v>1694287739.9999998</v>
      </c>
      <c r="R128">
        <f t="shared" si="10"/>
        <v>0.26599787201702391</v>
      </c>
      <c r="S128">
        <f t="shared" si="11"/>
        <v>0.64399893600851199</v>
      </c>
    </row>
    <row r="129" spans="2:19" x14ac:dyDescent="0.25">
      <c r="B129" s="28" t="s">
        <v>27</v>
      </c>
      <c r="C129" s="29" t="s">
        <v>23</v>
      </c>
      <c r="D129" s="29" t="s">
        <v>42</v>
      </c>
      <c r="E129" s="29">
        <v>1.38</v>
      </c>
      <c r="F129" s="29">
        <v>3.1</v>
      </c>
      <c r="G129" s="30" t="s">
        <v>241</v>
      </c>
      <c r="H129" s="12">
        <f t="shared" si="6"/>
        <v>45179.708333333336</v>
      </c>
      <c r="I129" s="13">
        <f t="shared" ca="1" si="7"/>
        <v>1694365200.0000002</v>
      </c>
      <c r="J129" s="3"/>
      <c r="K129" t="s">
        <v>102</v>
      </c>
      <c r="L129" t="s">
        <v>103</v>
      </c>
      <c r="M129">
        <v>1.56</v>
      </c>
      <c r="N129">
        <v>2.44</v>
      </c>
      <c r="O129" t="s">
        <v>242</v>
      </c>
      <c r="P129" s="12">
        <f t="shared" si="8"/>
        <v>45178.811805555553</v>
      </c>
      <c r="Q129" s="13">
        <f t="shared" ca="1" si="9"/>
        <v>1694287739.9999998</v>
      </c>
      <c r="R129">
        <f t="shared" si="10"/>
        <v>0.23118957545187047</v>
      </c>
      <c r="S129">
        <f t="shared" si="11"/>
        <v>0.62659478772593524</v>
      </c>
    </row>
    <row r="130" spans="2:19" x14ac:dyDescent="0.25">
      <c r="B130" s="28" t="s">
        <v>27</v>
      </c>
      <c r="C130" s="29" t="s">
        <v>23</v>
      </c>
      <c r="D130" s="29" t="s">
        <v>2</v>
      </c>
      <c r="E130" s="29">
        <v>1.38</v>
      </c>
      <c r="F130" s="29">
        <v>3.05</v>
      </c>
      <c r="G130" s="30" t="s">
        <v>241</v>
      </c>
      <c r="H130" s="12">
        <f t="shared" si="6"/>
        <v>45179.708333333336</v>
      </c>
      <c r="I130" s="13">
        <f t="shared" ca="1" si="7"/>
        <v>1694365200.0000002</v>
      </c>
      <c r="J130" s="3"/>
      <c r="K130" t="s">
        <v>102</v>
      </c>
      <c r="L130" t="s">
        <v>103</v>
      </c>
      <c r="M130">
        <v>1.54</v>
      </c>
      <c r="N130">
        <v>2.5</v>
      </c>
      <c r="O130" t="s">
        <v>242</v>
      </c>
      <c r="P130" s="12">
        <f t="shared" si="8"/>
        <v>45178.811805555553</v>
      </c>
      <c r="Q130" s="13">
        <f t="shared" ca="1" si="9"/>
        <v>1694287739.9999998</v>
      </c>
      <c r="R130">
        <f t="shared" si="10"/>
        <v>0.24935064935064932</v>
      </c>
      <c r="S130">
        <f t="shared" si="11"/>
        <v>0.63567532467532462</v>
      </c>
    </row>
    <row r="131" spans="2:19" x14ac:dyDescent="0.25">
      <c r="B131" s="28" t="s">
        <v>27</v>
      </c>
      <c r="C131" s="29" t="s">
        <v>23</v>
      </c>
      <c r="D131" s="29" t="s">
        <v>16</v>
      </c>
      <c r="E131" s="29">
        <v>1.38</v>
      </c>
      <c r="F131" s="29">
        <v>3.1</v>
      </c>
      <c r="G131" s="30" t="s">
        <v>241</v>
      </c>
      <c r="H131" s="12">
        <f t="shared" si="6"/>
        <v>45179.708333333336</v>
      </c>
      <c r="I131" s="13">
        <f t="shared" ca="1" si="7"/>
        <v>1694365200.0000002</v>
      </c>
      <c r="J131" s="3"/>
      <c r="K131" t="s">
        <v>102</v>
      </c>
      <c r="L131" t="s">
        <v>103</v>
      </c>
      <c r="M131">
        <v>1.53</v>
      </c>
      <c r="N131">
        <v>2.63</v>
      </c>
      <c r="O131" t="s">
        <v>242</v>
      </c>
      <c r="P131" s="12">
        <f t="shared" si="8"/>
        <v>45178.811805555553</v>
      </c>
      <c r="Q131" s="13">
        <f t="shared" ca="1" si="9"/>
        <v>1694287739.9999998</v>
      </c>
      <c r="R131">
        <f t="shared" si="10"/>
        <v>0.27336663435970077</v>
      </c>
      <c r="S131">
        <f t="shared" si="11"/>
        <v>0.64768331717985039</v>
      </c>
    </row>
    <row r="132" spans="2:19" x14ac:dyDescent="0.25">
      <c r="B132" s="28" t="s">
        <v>27</v>
      </c>
      <c r="C132" s="29" t="s">
        <v>23</v>
      </c>
      <c r="D132" s="29" t="s">
        <v>4</v>
      </c>
      <c r="E132" s="29">
        <v>1.39</v>
      </c>
      <c r="F132" s="29">
        <v>3.15</v>
      </c>
      <c r="G132" s="30" t="s">
        <v>241</v>
      </c>
      <c r="H132" s="12">
        <f t="shared" si="6"/>
        <v>45179.708333333336</v>
      </c>
      <c r="I132" s="13">
        <f t="shared" ca="1" si="7"/>
        <v>1694365200.0000002</v>
      </c>
      <c r="J132" s="3"/>
      <c r="K132" t="s">
        <v>102</v>
      </c>
      <c r="L132" t="s">
        <v>103</v>
      </c>
      <c r="M132">
        <v>1.53</v>
      </c>
      <c r="N132">
        <v>2.65</v>
      </c>
      <c r="O132" t="s">
        <v>242</v>
      </c>
      <c r="P132" s="12">
        <f t="shared" si="8"/>
        <v>45178.811805555553</v>
      </c>
      <c r="Q132" s="13">
        <f t="shared" ca="1" si="9"/>
        <v>1694287739.9999998</v>
      </c>
      <c r="R132">
        <f t="shared" si="10"/>
        <v>0.27623628067579231</v>
      </c>
      <c r="S132">
        <f t="shared" si="11"/>
        <v>0.64911814033789617</v>
      </c>
    </row>
    <row r="133" spans="2:19" x14ac:dyDescent="0.25">
      <c r="B133" s="28" t="s">
        <v>27</v>
      </c>
      <c r="C133" s="29" t="s">
        <v>23</v>
      </c>
      <c r="D133" s="29" t="s">
        <v>12</v>
      </c>
      <c r="E133" s="29">
        <v>1.38</v>
      </c>
      <c r="F133" s="29">
        <v>3.1</v>
      </c>
      <c r="G133" s="30" t="s">
        <v>241</v>
      </c>
      <c r="H133" s="12">
        <f t="shared" ref="H133:H196" si="12">DATEVALUE(MID(C133,1,10))+TIMEVALUE(MID(C133,12,8))</f>
        <v>45179.708333333336</v>
      </c>
      <c r="I133" s="13">
        <f t="shared" ref="I133:I196" ca="1" si="13">IF(G133&gt;TODAY(),86400*(H133-25569),100)</f>
        <v>1694365200.0000002</v>
      </c>
      <c r="J133" s="3"/>
      <c r="K133" t="s">
        <v>102</v>
      </c>
      <c r="L133" t="s">
        <v>103</v>
      </c>
      <c r="M133">
        <v>1.53</v>
      </c>
      <c r="N133">
        <v>2.65</v>
      </c>
      <c r="O133" t="s">
        <v>242</v>
      </c>
      <c r="P133" s="12">
        <f t="shared" ref="P133:P196" si="14">DATEVALUE(MID(L133,1,10))+TIMEVALUE(MID(L133,12,8))</f>
        <v>45178.811805555553</v>
      </c>
      <c r="Q133" s="13">
        <f t="shared" ref="Q133:Q196" ca="1" si="15">IF(O133&gt;TODAY(),86400*(P133-25569),100)</f>
        <v>1694287739.9999998</v>
      </c>
      <c r="R133">
        <f t="shared" ref="R133:R196" si="16">ABS(1/M133-1/N133)</f>
        <v>0.27623628067579231</v>
      </c>
      <c r="S133">
        <f t="shared" ref="S133:S196" si="17">0.511+R133/2</f>
        <v>0.64911814033789617</v>
      </c>
    </row>
    <row r="134" spans="2:19" x14ac:dyDescent="0.25">
      <c r="B134" s="28" t="s">
        <v>27</v>
      </c>
      <c r="C134" s="29" t="s">
        <v>23</v>
      </c>
      <c r="D134" s="29" t="s">
        <v>3</v>
      </c>
      <c r="E134" s="29">
        <v>1.36</v>
      </c>
      <c r="F134" s="29">
        <v>3</v>
      </c>
      <c r="G134" s="30" t="s">
        <v>241</v>
      </c>
      <c r="H134" s="12">
        <f t="shared" si="12"/>
        <v>45179.708333333336</v>
      </c>
      <c r="I134" s="13">
        <f t="shared" ca="1" si="13"/>
        <v>1694365200.0000002</v>
      </c>
      <c r="J134" s="3"/>
      <c r="K134" t="s">
        <v>102</v>
      </c>
      <c r="L134" t="s">
        <v>103</v>
      </c>
      <c r="M134">
        <v>1.54</v>
      </c>
      <c r="N134">
        <v>2.5499999999999998</v>
      </c>
      <c r="O134" t="s">
        <v>242</v>
      </c>
      <c r="P134" s="12">
        <f t="shared" si="14"/>
        <v>45178.811805555553</v>
      </c>
      <c r="Q134" s="13">
        <f t="shared" ca="1" si="15"/>
        <v>1694287739.9999998</v>
      </c>
      <c r="R134">
        <f t="shared" si="16"/>
        <v>0.25719378660555126</v>
      </c>
      <c r="S134">
        <f t="shared" si="17"/>
        <v>0.63959689330277558</v>
      </c>
    </row>
    <row r="135" spans="2:19" x14ac:dyDescent="0.25">
      <c r="B135" s="28" t="s">
        <v>27</v>
      </c>
      <c r="C135" s="29" t="s">
        <v>23</v>
      </c>
      <c r="D135" s="29" t="s">
        <v>6</v>
      </c>
      <c r="E135" s="29">
        <v>1.39</v>
      </c>
      <c r="F135" s="29">
        <v>3.15</v>
      </c>
      <c r="G135" s="30" t="s">
        <v>241</v>
      </c>
      <c r="H135" s="12">
        <f t="shared" si="12"/>
        <v>45179.708333333336</v>
      </c>
      <c r="I135" s="13">
        <f t="shared" ca="1" si="13"/>
        <v>1694365200.0000002</v>
      </c>
      <c r="J135" s="3"/>
      <c r="K135" t="s">
        <v>102</v>
      </c>
      <c r="L135" t="s">
        <v>103</v>
      </c>
      <c r="M135">
        <v>1.56</v>
      </c>
      <c r="N135">
        <v>2.5</v>
      </c>
      <c r="O135" t="s">
        <v>242</v>
      </c>
      <c r="P135" s="12">
        <f t="shared" si="14"/>
        <v>45178.811805555553</v>
      </c>
      <c r="Q135" s="13">
        <f t="shared" ca="1" si="15"/>
        <v>1694287739.9999998</v>
      </c>
      <c r="R135">
        <f t="shared" si="16"/>
        <v>0.24102564102564095</v>
      </c>
      <c r="S135">
        <f t="shared" si="17"/>
        <v>0.63151282051282043</v>
      </c>
    </row>
    <row r="136" spans="2:19" x14ac:dyDescent="0.25">
      <c r="B136" s="28" t="s">
        <v>27</v>
      </c>
      <c r="C136" s="29" t="s">
        <v>23</v>
      </c>
      <c r="D136" s="29" t="s">
        <v>5</v>
      </c>
      <c r="E136" s="29">
        <v>1.38</v>
      </c>
      <c r="F136" s="29">
        <v>3.15</v>
      </c>
      <c r="G136" s="30" t="s">
        <v>241</v>
      </c>
      <c r="H136" s="12">
        <f t="shared" si="12"/>
        <v>45179.708333333336</v>
      </c>
      <c r="I136" s="13">
        <f t="shared" ca="1" si="13"/>
        <v>1694365200.0000002</v>
      </c>
      <c r="J136" s="3"/>
      <c r="K136" t="s">
        <v>102</v>
      </c>
      <c r="L136" t="s">
        <v>103</v>
      </c>
      <c r="M136">
        <v>1.56</v>
      </c>
      <c r="N136">
        <v>2.4500000000000002</v>
      </c>
      <c r="O136" t="s">
        <v>242</v>
      </c>
      <c r="P136" s="12">
        <f t="shared" si="14"/>
        <v>45178.811805555553</v>
      </c>
      <c r="Q136" s="13">
        <f t="shared" ca="1" si="15"/>
        <v>1694287739.9999998</v>
      </c>
      <c r="R136">
        <f t="shared" si="16"/>
        <v>0.23286237571951857</v>
      </c>
      <c r="S136">
        <f t="shared" si="17"/>
        <v>0.62743118785975927</v>
      </c>
    </row>
    <row r="137" spans="2:19" x14ac:dyDescent="0.25">
      <c r="B137" s="28" t="s">
        <v>27</v>
      </c>
      <c r="C137" s="29" t="s">
        <v>23</v>
      </c>
      <c r="D137" s="29" t="s">
        <v>10</v>
      </c>
      <c r="E137" s="29">
        <v>1.41</v>
      </c>
      <c r="F137" s="29">
        <v>3</v>
      </c>
      <c r="G137" s="30" t="s">
        <v>241</v>
      </c>
      <c r="H137" s="12">
        <f t="shared" si="12"/>
        <v>45179.708333333336</v>
      </c>
      <c r="I137" s="13">
        <f t="shared" ca="1" si="13"/>
        <v>1694365200.0000002</v>
      </c>
      <c r="J137" s="3"/>
      <c r="K137" t="s">
        <v>104</v>
      </c>
      <c r="L137" t="s">
        <v>103</v>
      </c>
      <c r="M137">
        <v>1.01</v>
      </c>
      <c r="N137">
        <v>21</v>
      </c>
      <c r="O137" t="s">
        <v>242</v>
      </c>
      <c r="P137" s="12">
        <f t="shared" si="14"/>
        <v>45178.811805555553</v>
      </c>
      <c r="Q137" s="13">
        <f t="shared" ca="1" si="15"/>
        <v>1694287739.9999998</v>
      </c>
      <c r="R137">
        <f t="shared" si="16"/>
        <v>0.94247996228194242</v>
      </c>
      <c r="S137">
        <f t="shared" si="17"/>
        <v>0.98223998114097122</v>
      </c>
    </row>
    <row r="138" spans="2:19" x14ac:dyDescent="0.25">
      <c r="B138" s="28" t="s">
        <v>27</v>
      </c>
      <c r="C138" s="29" t="s">
        <v>23</v>
      </c>
      <c r="D138" s="29" t="s">
        <v>43</v>
      </c>
      <c r="E138" s="29">
        <v>1.4</v>
      </c>
      <c r="F138" s="29">
        <v>3.1</v>
      </c>
      <c r="G138" s="30" t="s">
        <v>241</v>
      </c>
      <c r="H138" s="12">
        <f t="shared" si="12"/>
        <v>45179.708333333336</v>
      </c>
      <c r="I138" s="13">
        <f t="shared" ca="1" si="13"/>
        <v>1694365200.0000002</v>
      </c>
      <c r="J138" s="3"/>
      <c r="K138" t="s">
        <v>104</v>
      </c>
      <c r="L138" t="s">
        <v>103</v>
      </c>
      <c r="M138">
        <v>1</v>
      </c>
      <c r="N138">
        <v>41</v>
      </c>
      <c r="O138" t="s">
        <v>242</v>
      </c>
      <c r="P138" s="12">
        <f t="shared" si="14"/>
        <v>45178.811805555553</v>
      </c>
      <c r="Q138" s="13">
        <f t="shared" ca="1" si="15"/>
        <v>1694287739.9999998</v>
      </c>
      <c r="R138">
        <f t="shared" si="16"/>
        <v>0.97560975609756095</v>
      </c>
      <c r="S138">
        <f t="shared" si="17"/>
        <v>0.99880487804878049</v>
      </c>
    </row>
    <row r="139" spans="2:19" x14ac:dyDescent="0.25">
      <c r="B139" s="28" t="s">
        <v>27</v>
      </c>
      <c r="C139" s="29" t="s">
        <v>23</v>
      </c>
      <c r="D139" s="29" t="s">
        <v>11</v>
      </c>
      <c r="E139" s="29">
        <v>1.4</v>
      </c>
      <c r="F139" s="29">
        <v>3.07</v>
      </c>
      <c r="G139" s="30" t="s">
        <v>241</v>
      </c>
      <c r="H139" s="12">
        <f t="shared" si="12"/>
        <v>45179.708333333336</v>
      </c>
      <c r="I139" s="13">
        <f t="shared" ca="1" si="13"/>
        <v>1694365200.0000002</v>
      </c>
      <c r="J139" s="3"/>
      <c r="K139" t="s">
        <v>105</v>
      </c>
      <c r="L139" t="s">
        <v>103</v>
      </c>
      <c r="M139">
        <v>2.62</v>
      </c>
      <c r="N139">
        <v>1.5</v>
      </c>
      <c r="O139" t="s">
        <v>242</v>
      </c>
      <c r="P139" s="12">
        <f t="shared" si="14"/>
        <v>45178.811805555553</v>
      </c>
      <c r="Q139" s="13">
        <f t="shared" ca="1" si="15"/>
        <v>1694287739.9999998</v>
      </c>
      <c r="R139">
        <f t="shared" si="16"/>
        <v>0.28498727735368956</v>
      </c>
      <c r="S139">
        <f t="shared" si="17"/>
        <v>0.65349363867684485</v>
      </c>
    </row>
    <row r="140" spans="2:19" x14ac:dyDescent="0.25">
      <c r="B140" s="28" t="s">
        <v>27</v>
      </c>
      <c r="C140" s="29" t="s">
        <v>23</v>
      </c>
      <c r="D140" s="29" t="s">
        <v>7</v>
      </c>
      <c r="E140" s="29">
        <v>1.36</v>
      </c>
      <c r="F140" s="29">
        <v>3</v>
      </c>
      <c r="G140" s="30" t="s">
        <v>241</v>
      </c>
      <c r="H140" s="12">
        <f t="shared" si="12"/>
        <v>45179.708333333336</v>
      </c>
      <c r="I140" s="13">
        <f t="shared" ca="1" si="13"/>
        <v>1694365200.0000002</v>
      </c>
      <c r="J140" s="3"/>
      <c r="K140" t="s">
        <v>105</v>
      </c>
      <c r="L140" t="s">
        <v>103</v>
      </c>
      <c r="M140">
        <v>2.65</v>
      </c>
      <c r="N140">
        <v>1.51</v>
      </c>
      <c r="O140" t="s">
        <v>242</v>
      </c>
      <c r="P140" s="12">
        <f t="shared" si="14"/>
        <v>45178.811805555553</v>
      </c>
      <c r="Q140" s="13">
        <f t="shared" ca="1" si="15"/>
        <v>1694287739.9999998</v>
      </c>
      <c r="R140">
        <f t="shared" si="16"/>
        <v>0.28489316506310136</v>
      </c>
      <c r="S140">
        <f t="shared" si="17"/>
        <v>0.65344658253155075</v>
      </c>
    </row>
    <row r="141" spans="2:19" x14ac:dyDescent="0.25">
      <c r="B141" s="28" t="s">
        <v>28</v>
      </c>
      <c r="C141" s="29" t="s">
        <v>23</v>
      </c>
      <c r="D141" s="29" t="s">
        <v>13</v>
      </c>
      <c r="E141" s="29">
        <v>1.6</v>
      </c>
      <c r="F141" s="29">
        <v>2.4</v>
      </c>
      <c r="G141" s="30" t="s">
        <v>241</v>
      </c>
      <c r="H141" s="12">
        <f t="shared" si="12"/>
        <v>45179.708333333336</v>
      </c>
      <c r="I141" s="13">
        <f t="shared" ca="1" si="13"/>
        <v>1694365200.0000002</v>
      </c>
      <c r="J141" s="3"/>
      <c r="K141" t="s">
        <v>105</v>
      </c>
      <c r="L141" t="s">
        <v>103</v>
      </c>
      <c r="M141">
        <v>2.7</v>
      </c>
      <c r="N141">
        <v>1.5</v>
      </c>
      <c r="O141" t="s">
        <v>242</v>
      </c>
      <c r="P141" s="12">
        <f t="shared" si="14"/>
        <v>45178.811805555553</v>
      </c>
      <c r="Q141" s="13">
        <f t="shared" ca="1" si="15"/>
        <v>1694287739.9999998</v>
      </c>
      <c r="R141">
        <f t="shared" si="16"/>
        <v>0.29629629629629628</v>
      </c>
      <c r="S141">
        <f t="shared" si="17"/>
        <v>0.65914814814814815</v>
      </c>
    </row>
    <row r="142" spans="2:19" x14ac:dyDescent="0.25">
      <c r="B142" s="28" t="s">
        <v>28</v>
      </c>
      <c r="C142" s="29" t="s">
        <v>23</v>
      </c>
      <c r="D142" s="29" t="s">
        <v>9</v>
      </c>
      <c r="E142" s="29">
        <v>1.61</v>
      </c>
      <c r="F142" s="29">
        <v>2.4</v>
      </c>
      <c r="G142" s="30" t="s">
        <v>241</v>
      </c>
      <c r="H142" s="12">
        <f t="shared" si="12"/>
        <v>45179.708333333336</v>
      </c>
      <c r="I142" s="13">
        <f t="shared" ca="1" si="13"/>
        <v>1694365200.0000002</v>
      </c>
      <c r="J142" s="3"/>
      <c r="K142" t="s">
        <v>105</v>
      </c>
      <c r="L142" t="s">
        <v>103</v>
      </c>
      <c r="M142">
        <v>2.64</v>
      </c>
      <c r="N142">
        <v>1.51</v>
      </c>
      <c r="O142" t="s">
        <v>242</v>
      </c>
      <c r="P142" s="12">
        <f t="shared" si="14"/>
        <v>45178.811805555553</v>
      </c>
      <c r="Q142" s="13">
        <f t="shared" ca="1" si="15"/>
        <v>1694287739.9999998</v>
      </c>
      <c r="R142">
        <f t="shared" si="16"/>
        <v>0.28346377684126034</v>
      </c>
      <c r="S142">
        <f t="shared" si="17"/>
        <v>0.65273188842063012</v>
      </c>
    </row>
    <row r="143" spans="2:19" x14ac:dyDescent="0.25">
      <c r="B143" s="28" t="s">
        <v>28</v>
      </c>
      <c r="C143" s="29" t="s">
        <v>23</v>
      </c>
      <c r="D143" s="29" t="s">
        <v>41</v>
      </c>
      <c r="E143" s="29">
        <v>1.58</v>
      </c>
      <c r="F143" s="29">
        <v>2.4</v>
      </c>
      <c r="G143" s="30" t="s">
        <v>241</v>
      </c>
      <c r="H143" s="12">
        <f t="shared" si="12"/>
        <v>45179.708333333336</v>
      </c>
      <c r="I143" s="13">
        <f t="shared" ca="1" si="13"/>
        <v>1694365200.0000002</v>
      </c>
      <c r="J143" s="3"/>
      <c r="K143" t="s">
        <v>105</v>
      </c>
      <c r="L143" t="s">
        <v>103</v>
      </c>
      <c r="M143">
        <v>2.62</v>
      </c>
      <c r="N143">
        <v>1.51</v>
      </c>
      <c r="O143" t="s">
        <v>242</v>
      </c>
      <c r="P143" s="12">
        <f t="shared" si="14"/>
        <v>45178.811805555553</v>
      </c>
      <c r="Q143" s="13">
        <f t="shared" ca="1" si="15"/>
        <v>1694287739.9999998</v>
      </c>
      <c r="R143">
        <f t="shared" si="16"/>
        <v>0.28057226631616206</v>
      </c>
      <c r="S143">
        <f t="shared" si="17"/>
        <v>0.65128613315808104</v>
      </c>
    </row>
    <row r="144" spans="2:19" x14ac:dyDescent="0.25">
      <c r="B144" s="28" t="s">
        <v>28</v>
      </c>
      <c r="C144" s="29" t="s">
        <v>23</v>
      </c>
      <c r="D144" s="29" t="s">
        <v>42</v>
      </c>
      <c r="E144" s="29">
        <v>1.57</v>
      </c>
      <c r="F144" s="29">
        <v>2.4500000000000002</v>
      </c>
      <c r="G144" s="30" t="s">
        <v>241</v>
      </c>
      <c r="H144" s="12">
        <f t="shared" si="12"/>
        <v>45179.708333333336</v>
      </c>
      <c r="I144" s="13">
        <f t="shared" ca="1" si="13"/>
        <v>1694365200.0000002</v>
      </c>
      <c r="J144" s="3"/>
      <c r="K144" t="s">
        <v>105</v>
      </c>
      <c r="L144" t="s">
        <v>103</v>
      </c>
      <c r="M144">
        <v>2.5</v>
      </c>
      <c r="N144">
        <v>1.54</v>
      </c>
      <c r="O144" t="s">
        <v>242</v>
      </c>
      <c r="P144" s="12">
        <f t="shared" si="14"/>
        <v>45178.811805555553</v>
      </c>
      <c r="Q144" s="13">
        <f t="shared" ca="1" si="15"/>
        <v>1694287739.9999998</v>
      </c>
      <c r="R144">
        <f t="shared" si="16"/>
        <v>0.24935064935064932</v>
      </c>
      <c r="S144">
        <f t="shared" si="17"/>
        <v>0.63567532467532462</v>
      </c>
    </row>
    <row r="145" spans="2:19" x14ac:dyDescent="0.25">
      <c r="B145" s="28" t="s">
        <v>28</v>
      </c>
      <c r="C145" s="29" t="s">
        <v>23</v>
      </c>
      <c r="D145" s="29" t="s">
        <v>2</v>
      </c>
      <c r="E145" s="29">
        <v>1.57</v>
      </c>
      <c r="F145" s="29">
        <v>2.4</v>
      </c>
      <c r="G145" s="30" t="s">
        <v>241</v>
      </c>
      <c r="H145" s="12">
        <f t="shared" si="12"/>
        <v>45179.708333333336</v>
      </c>
      <c r="I145" s="13">
        <f t="shared" ca="1" si="13"/>
        <v>1694365200.0000002</v>
      </c>
      <c r="J145" s="3"/>
      <c r="K145" t="s">
        <v>105</v>
      </c>
      <c r="L145" t="s">
        <v>103</v>
      </c>
      <c r="M145">
        <v>2.5</v>
      </c>
      <c r="N145">
        <v>1.54</v>
      </c>
      <c r="O145" t="s">
        <v>242</v>
      </c>
      <c r="P145" s="12">
        <f t="shared" si="14"/>
        <v>45178.811805555553</v>
      </c>
      <c r="Q145" s="13">
        <f t="shared" ca="1" si="15"/>
        <v>1694287739.9999998</v>
      </c>
      <c r="R145">
        <f t="shared" si="16"/>
        <v>0.24935064935064932</v>
      </c>
      <c r="S145">
        <f t="shared" si="17"/>
        <v>0.63567532467532462</v>
      </c>
    </row>
    <row r="146" spans="2:19" x14ac:dyDescent="0.25">
      <c r="B146" s="28" t="s">
        <v>28</v>
      </c>
      <c r="C146" s="29" t="s">
        <v>23</v>
      </c>
      <c r="D146" s="29" t="s">
        <v>16</v>
      </c>
      <c r="E146" s="29">
        <v>1.56</v>
      </c>
      <c r="F146" s="29">
        <v>2.5499999999999998</v>
      </c>
      <c r="G146" s="30" t="s">
        <v>241</v>
      </c>
      <c r="H146" s="12">
        <f t="shared" si="12"/>
        <v>45179.708333333336</v>
      </c>
      <c r="I146" s="13">
        <f t="shared" ca="1" si="13"/>
        <v>1694365200.0000002</v>
      </c>
      <c r="J146" s="3"/>
      <c r="K146" t="s">
        <v>105</v>
      </c>
      <c r="L146" t="s">
        <v>103</v>
      </c>
      <c r="M146">
        <v>2.63</v>
      </c>
      <c r="N146">
        <v>1.53</v>
      </c>
      <c r="O146" t="s">
        <v>242</v>
      </c>
      <c r="P146" s="12">
        <f t="shared" si="14"/>
        <v>45178.811805555553</v>
      </c>
      <c r="Q146" s="13">
        <f t="shared" ca="1" si="15"/>
        <v>1694287739.9999998</v>
      </c>
      <c r="R146">
        <f t="shared" si="16"/>
        <v>0.27336663435970077</v>
      </c>
      <c r="S146">
        <f t="shared" si="17"/>
        <v>0.64768331717985039</v>
      </c>
    </row>
    <row r="147" spans="2:19" x14ac:dyDescent="0.25">
      <c r="B147" s="28" t="s">
        <v>28</v>
      </c>
      <c r="C147" s="29" t="s">
        <v>23</v>
      </c>
      <c r="D147" s="29" t="s">
        <v>4</v>
      </c>
      <c r="E147" s="29">
        <v>1.57</v>
      </c>
      <c r="F147" s="29">
        <v>2.5499999999999998</v>
      </c>
      <c r="G147" s="30" t="s">
        <v>241</v>
      </c>
      <c r="H147" s="12">
        <f t="shared" si="12"/>
        <v>45179.708333333336</v>
      </c>
      <c r="I147" s="13">
        <f t="shared" ca="1" si="13"/>
        <v>1694365200.0000002</v>
      </c>
      <c r="J147" s="3"/>
      <c r="K147" t="s">
        <v>105</v>
      </c>
      <c r="L147" t="s">
        <v>103</v>
      </c>
      <c r="M147">
        <v>2.65</v>
      </c>
      <c r="N147">
        <v>1.5</v>
      </c>
      <c r="O147" t="s">
        <v>242</v>
      </c>
      <c r="P147" s="12">
        <f t="shared" si="14"/>
        <v>45178.811805555553</v>
      </c>
      <c r="Q147" s="13">
        <f t="shared" ca="1" si="15"/>
        <v>1694287739.9999998</v>
      </c>
      <c r="R147">
        <f t="shared" si="16"/>
        <v>0.28930817610062887</v>
      </c>
      <c r="S147">
        <f t="shared" si="17"/>
        <v>0.65565408805031444</v>
      </c>
    </row>
    <row r="148" spans="2:19" x14ac:dyDescent="0.25">
      <c r="B148" s="28" t="s">
        <v>28</v>
      </c>
      <c r="C148" s="29" t="s">
        <v>23</v>
      </c>
      <c r="D148" s="29" t="s">
        <v>12</v>
      </c>
      <c r="E148" s="29">
        <v>1.56</v>
      </c>
      <c r="F148" s="29">
        <v>2.5</v>
      </c>
      <c r="G148" s="30" t="s">
        <v>241</v>
      </c>
      <c r="H148" s="12">
        <f t="shared" si="12"/>
        <v>45179.708333333336</v>
      </c>
      <c r="I148" s="13">
        <f t="shared" ca="1" si="13"/>
        <v>1694365200.0000002</v>
      </c>
      <c r="J148" s="3"/>
      <c r="K148" t="s">
        <v>105</v>
      </c>
      <c r="L148" t="s">
        <v>103</v>
      </c>
      <c r="M148">
        <v>2.7</v>
      </c>
      <c r="N148">
        <v>1.51</v>
      </c>
      <c r="O148" t="s">
        <v>242</v>
      </c>
      <c r="P148" s="12">
        <f t="shared" si="14"/>
        <v>45178.811805555553</v>
      </c>
      <c r="Q148" s="13">
        <f t="shared" ca="1" si="15"/>
        <v>1694287739.9999998</v>
      </c>
      <c r="R148">
        <f t="shared" si="16"/>
        <v>0.29188128525876877</v>
      </c>
      <c r="S148">
        <f t="shared" si="17"/>
        <v>0.65694064262938445</v>
      </c>
    </row>
    <row r="149" spans="2:19" x14ac:dyDescent="0.25">
      <c r="B149" s="28" t="s">
        <v>28</v>
      </c>
      <c r="C149" s="29" t="s">
        <v>23</v>
      </c>
      <c r="D149" s="29" t="s">
        <v>3</v>
      </c>
      <c r="E149" s="29">
        <v>1.56</v>
      </c>
      <c r="F149" s="29">
        <v>2.35</v>
      </c>
      <c r="G149" s="30" t="s">
        <v>241</v>
      </c>
      <c r="H149" s="12">
        <f t="shared" si="12"/>
        <v>45179.708333333336</v>
      </c>
      <c r="I149" s="13">
        <f t="shared" ca="1" si="13"/>
        <v>1694365200.0000002</v>
      </c>
      <c r="J149" s="3"/>
      <c r="K149" t="s">
        <v>105</v>
      </c>
      <c r="L149" t="s">
        <v>103</v>
      </c>
      <c r="M149">
        <v>2.7</v>
      </c>
      <c r="N149">
        <v>1.51</v>
      </c>
      <c r="O149" t="s">
        <v>242</v>
      </c>
      <c r="P149" s="12">
        <f t="shared" si="14"/>
        <v>45178.811805555553</v>
      </c>
      <c r="Q149" s="13">
        <f t="shared" ca="1" si="15"/>
        <v>1694287739.9999998</v>
      </c>
      <c r="R149">
        <f t="shared" si="16"/>
        <v>0.29188128525876877</v>
      </c>
      <c r="S149">
        <f t="shared" si="17"/>
        <v>0.65694064262938445</v>
      </c>
    </row>
    <row r="150" spans="2:19" x14ac:dyDescent="0.25">
      <c r="B150" s="28" t="s">
        <v>28</v>
      </c>
      <c r="C150" s="29" t="s">
        <v>23</v>
      </c>
      <c r="D150" s="29" t="s">
        <v>6</v>
      </c>
      <c r="E150" s="29">
        <v>1.57</v>
      </c>
      <c r="F150" s="29">
        <v>2.5499999999999998</v>
      </c>
      <c r="G150" s="30" t="s">
        <v>241</v>
      </c>
      <c r="H150" s="12">
        <f t="shared" si="12"/>
        <v>45179.708333333336</v>
      </c>
      <c r="I150" s="13">
        <f t="shared" ca="1" si="13"/>
        <v>1694365200.0000002</v>
      </c>
      <c r="J150" s="3"/>
      <c r="K150" t="s">
        <v>105</v>
      </c>
      <c r="L150" t="s">
        <v>103</v>
      </c>
      <c r="M150">
        <v>2.6</v>
      </c>
      <c r="N150">
        <v>1.51</v>
      </c>
      <c r="O150" t="s">
        <v>242</v>
      </c>
      <c r="P150" s="12">
        <f t="shared" si="14"/>
        <v>45178.811805555553</v>
      </c>
      <c r="Q150" s="13">
        <f t="shared" ca="1" si="15"/>
        <v>1694287739.9999998</v>
      </c>
      <c r="R150">
        <f t="shared" si="16"/>
        <v>0.27763627101375454</v>
      </c>
      <c r="S150">
        <f t="shared" si="17"/>
        <v>0.64981813550687728</v>
      </c>
    </row>
    <row r="151" spans="2:19" x14ac:dyDescent="0.25">
      <c r="B151" s="28" t="s">
        <v>28</v>
      </c>
      <c r="C151" s="29" t="s">
        <v>23</v>
      </c>
      <c r="D151" s="29" t="s">
        <v>5</v>
      </c>
      <c r="E151" s="29">
        <v>1.59</v>
      </c>
      <c r="F151" s="29">
        <v>2.4500000000000002</v>
      </c>
      <c r="G151" s="30" t="s">
        <v>241</v>
      </c>
      <c r="H151" s="12">
        <f t="shared" si="12"/>
        <v>45179.708333333336</v>
      </c>
      <c r="I151" s="13">
        <f t="shared" ca="1" si="13"/>
        <v>1694365200.0000002</v>
      </c>
      <c r="J151" s="3"/>
      <c r="K151" t="s">
        <v>105</v>
      </c>
      <c r="L151" t="s">
        <v>103</v>
      </c>
      <c r="M151">
        <v>2.6</v>
      </c>
      <c r="N151">
        <v>1.53</v>
      </c>
      <c r="O151" t="s">
        <v>242</v>
      </c>
      <c r="P151" s="12">
        <f t="shared" si="14"/>
        <v>45178.811805555553</v>
      </c>
      <c r="Q151" s="13">
        <f t="shared" ca="1" si="15"/>
        <v>1694287739.9999998</v>
      </c>
      <c r="R151">
        <f t="shared" si="16"/>
        <v>0.26897938662644549</v>
      </c>
      <c r="S151">
        <f t="shared" si="17"/>
        <v>0.64548969331322281</v>
      </c>
    </row>
    <row r="152" spans="2:19" x14ac:dyDescent="0.25">
      <c r="B152" s="28" t="s">
        <v>28</v>
      </c>
      <c r="C152" s="29" t="s">
        <v>23</v>
      </c>
      <c r="D152" s="29" t="s">
        <v>10</v>
      </c>
      <c r="E152" s="29">
        <v>1.6</v>
      </c>
      <c r="F152" s="29">
        <v>2.4</v>
      </c>
      <c r="G152" s="30" t="s">
        <v>241</v>
      </c>
      <c r="H152" s="12">
        <f t="shared" si="12"/>
        <v>45179.708333333336</v>
      </c>
      <c r="I152" s="13">
        <f t="shared" ca="1" si="13"/>
        <v>1694365200.0000002</v>
      </c>
      <c r="J152" s="3"/>
      <c r="K152" t="s">
        <v>105</v>
      </c>
      <c r="L152" t="s">
        <v>103</v>
      </c>
      <c r="M152">
        <v>2.6</v>
      </c>
      <c r="N152">
        <v>1.53</v>
      </c>
      <c r="O152" t="s">
        <v>242</v>
      </c>
      <c r="P152" s="12">
        <f t="shared" si="14"/>
        <v>45178.811805555553</v>
      </c>
      <c r="Q152" s="13">
        <f t="shared" ca="1" si="15"/>
        <v>1694287739.9999998</v>
      </c>
      <c r="R152">
        <f t="shared" si="16"/>
        <v>0.26897938662644549</v>
      </c>
      <c r="S152">
        <f t="shared" si="17"/>
        <v>0.64548969331322281</v>
      </c>
    </row>
    <row r="153" spans="2:19" x14ac:dyDescent="0.25">
      <c r="B153" s="28" t="s">
        <v>28</v>
      </c>
      <c r="C153" s="29" t="s">
        <v>23</v>
      </c>
      <c r="D153" s="29" t="s">
        <v>43</v>
      </c>
      <c r="E153" s="29">
        <v>1.61</v>
      </c>
      <c r="F153" s="29">
        <v>2.4</v>
      </c>
      <c r="G153" s="30" t="s">
        <v>241</v>
      </c>
      <c r="H153" s="12">
        <f t="shared" si="12"/>
        <v>45179.708333333336</v>
      </c>
      <c r="I153" s="13">
        <f t="shared" ca="1" si="13"/>
        <v>1694365200.0000002</v>
      </c>
      <c r="J153" s="3"/>
      <c r="K153" t="s">
        <v>105</v>
      </c>
      <c r="L153" t="s">
        <v>103</v>
      </c>
      <c r="M153">
        <v>2.5</v>
      </c>
      <c r="N153">
        <v>1.52</v>
      </c>
      <c r="O153" t="s">
        <v>242</v>
      </c>
      <c r="P153" s="12">
        <f t="shared" si="14"/>
        <v>45178.811805555553</v>
      </c>
      <c r="Q153" s="13">
        <f t="shared" ca="1" si="15"/>
        <v>1694287739.9999998</v>
      </c>
      <c r="R153">
        <f t="shared" si="16"/>
        <v>0.25789473684210529</v>
      </c>
      <c r="S153">
        <f t="shared" si="17"/>
        <v>0.6399473684210526</v>
      </c>
    </row>
    <row r="154" spans="2:19" x14ac:dyDescent="0.25">
      <c r="B154" s="28" t="s">
        <v>28</v>
      </c>
      <c r="C154" s="29" t="s">
        <v>23</v>
      </c>
      <c r="D154" s="29" t="s">
        <v>11</v>
      </c>
      <c r="E154" s="29">
        <v>1.57</v>
      </c>
      <c r="F154" s="29">
        <v>2.48</v>
      </c>
      <c r="G154" s="30" t="s">
        <v>241</v>
      </c>
      <c r="H154" s="12">
        <f t="shared" si="12"/>
        <v>45179.708333333336</v>
      </c>
      <c r="I154" s="13">
        <f t="shared" ca="1" si="13"/>
        <v>1694365200.0000002</v>
      </c>
      <c r="J154" s="3"/>
      <c r="K154" t="s">
        <v>106</v>
      </c>
      <c r="L154" t="s">
        <v>103</v>
      </c>
      <c r="M154">
        <v>1.31</v>
      </c>
      <c r="N154">
        <v>3.55</v>
      </c>
      <c r="O154" t="s">
        <v>242</v>
      </c>
      <c r="P154" s="12">
        <f t="shared" si="14"/>
        <v>45178.811805555553</v>
      </c>
      <c r="Q154" s="13">
        <f t="shared" ca="1" si="15"/>
        <v>1694287739.9999998</v>
      </c>
      <c r="R154">
        <f t="shared" si="16"/>
        <v>0.4816686377808837</v>
      </c>
      <c r="S154">
        <f t="shared" si="17"/>
        <v>0.75183431889044183</v>
      </c>
    </row>
    <row r="155" spans="2:19" x14ac:dyDescent="0.25">
      <c r="B155" s="28" t="s">
        <v>28</v>
      </c>
      <c r="C155" s="29" t="s">
        <v>23</v>
      </c>
      <c r="D155" s="29" t="s">
        <v>7</v>
      </c>
      <c r="E155" s="29">
        <v>1.56</v>
      </c>
      <c r="F155" s="29">
        <v>2.35</v>
      </c>
      <c r="G155" s="30" t="s">
        <v>241</v>
      </c>
      <c r="H155" s="12">
        <f t="shared" si="12"/>
        <v>45179.708333333336</v>
      </c>
      <c r="I155" s="13">
        <f t="shared" ca="1" si="13"/>
        <v>1694365200.0000002</v>
      </c>
      <c r="J155" s="3"/>
      <c r="K155" t="s">
        <v>106</v>
      </c>
      <c r="L155" t="s">
        <v>103</v>
      </c>
      <c r="M155">
        <v>1.33</v>
      </c>
      <c r="N155">
        <v>3.5</v>
      </c>
      <c r="O155" t="s">
        <v>242</v>
      </c>
      <c r="P155" s="12">
        <f t="shared" si="14"/>
        <v>45178.811805555553</v>
      </c>
      <c r="Q155" s="13">
        <f t="shared" ca="1" si="15"/>
        <v>1694287739.9999998</v>
      </c>
      <c r="R155">
        <f t="shared" si="16"/>
        <v>0.46616541353383456</v>
      </c>
      <c r="S155">
        <f t="shared" si="17"/>
        <v>0.74408270676691735</v>
      </c>
    </row>
    <row r="156" spans="2:19" x14ac:dyDescent="0.25">
      <c r="B156" s="28" t="s">
        <v>29</v>
      </c>
      <c r="C156" s="29" t="s">
        <v>23</v>
      </c>
      <c r="D156" s="29" t="s">
        <v>13</v>
      </c>
      <c r="E156" s="29">
        <v>3.65</v>
      </c>
      <c r="F156" s="29">
        <v>1.3</v>
      </c>
      <c r="G156" s="30" t="s">
        <v>241</v>
      </c>
      <c r="H156" s="12">
        <f t="shared" si="12"/>
        <v>45179.708333333336</v>
      </c>
      <c r="I156" s="13">
        <f t="shared" ca="1" si="13"/>
        <v>1694365200.0000002</v>
      </c>
      <c r="J156" s="3"/>
      <c r="K156" t="s">
        <v>106</v>
      </c>
      <c r="L156" t="s">
        <v>103</v>
      </c>
      <c r="M156">
        <v>1.29</v>
      </c>
      <c r="N156">
        <v>3.7</v>
      </c>
      <c r="O156" t="s">
        <v>242</v>
      </c>
      <c r="P156" s="12">
        <f t="shared" si="14"/>
        <v>45178.811805555553</v>
      </c>
      <c r="Q156" s="13">
        <f t="shared" ca="1" si="15"/>
        <v>1694287739.9999998</v>
      </c>
      <c r="R156">
        <f t="shared" si="16"/>
        <v>0.50492352817934205</v>
      </c>
      <c r="S156">
        <f t="shared" si="17"/>
        <v>0.76346176408967104</v>
      </c>
    </row>
    <row r="157" spans="2:19" x14ac:dyDescent="0.25">
      <c r="B157" s="28" t="s">
        <v>29</v>
      </c>
      <c r="C157" s="29" t="s">
        <v>23</v>
      </c>
      <c r="D157" s="29" t="s">
        <v>9</v>
      </c>
      <c r="E157" s="29">
        <v>3.5</v>
      </c>
      <c r="F157" s="29">
        <v>1.31</v>
      </c>
      <c r="G157" s="30" t="s">
        <v>241</v>
      </c>
      <c r="H157" s="12">
        <f t="shared" si="12"/>
        <v>45179.708333333336</v>
      </c>
      <c r="I157" s="13">
        <f t="shared" ca="1" si="13"/>
        <v>1694365200.0000002</v>
      </c>
      <c r="J157" s="3"/>
      <c r="K157" t="s">
        <v>106</v>
      </c>
      <c r="L157" t="s">
        <v>103</v>
      </c>
      <c r="M157">
        <v>1.33</v>
      </c>
      <c r="N157">
        <v>3.4</v>
      </c>
      <c r="O157" t="s">
        <v>242</v>
      </c>
      <c r="P157" s="12">
        <f t="shared" si="14"/>
        <v>45178.811805555553</v>
      </c>
      <c r="Q157" s="13">
        <f t="shared" ca="1" si="15"/>
        <v>1694287739.9999998</v>
      </c>
      <c r="R157">
        <f t="shared" si="16"/>
        <v>0.45776205218929672</v>
      </c>
      <c r="S157">
        <f t="shared" si="17"/>
        <v>0.73988102609464834</v>
      </c>
    </row>
    <row r="158" spans="2:19" x14ac:dyDescent="0.25">
      <c r="B158" s="28" t="s">
        <v>29</v>
      </c>
      <c r="C158" s="29" t="s">
        <v>23</v>
      </c>
      <c r="D158" s="29" t="s">
        <v>41</v>
      </c>
      <c r="E158" s="29">
        <v>3.4</v>
      </c>
      <c r="F158" s="29">
        <v>1.32</v>
      </c>
      <c r="G158" s="30" t="s">
        <v>241</v>
      </c>
      <c r="H158" s="12">
        <f t="shared" si="12"/>
        <v>45179.708333333336</v>
      </c>
      <c r="I158" s="13">
        <f t="shared" ca="1" si="13"/>
        <v>1694365200.0000002</v>
      </c>
      <c r="J158" s="3"/>
      <c r="K158" t="s">
        <v>106</v>
      </c>
      <c r="L158" t="s">
        <v>103</v>
      </c>
      <c r="M158">
        <v>1.38</v>
      </c>
      <c r="N158">
        <v>3.1</v>
      </c>
      <c r="O158" t="s">
        <v>242</v>
      </c>
      <c r="P158" s="12">
        <f t="shared" si="14"/>
        <v>45178.811805555553</v>
      </c>
      <c r="Q158" s="13">
        <f t="shared" ca="1" si="15"/>
        <v>1694287739.9999998</v>
      </c>
      <c r="R158">
        <f t="shared" si="16"/>
        <v>0.40205703599813009</v>
      </c>
      <c r="S158">
        <f t="shared" si="17"/>
        <v>0.71202851799906508</v>
      </c>
    </row>
    <row r="159" spans="2:19" x14ac:dyDescent="0.25">
      <c r="B159" s="28" t="s">
        <v>29</v>
      </c>
      <c r="C159" s="29" t="s">
        <v>23</v>
      </c>
      <c r="D159" s="29" t="s">
        <v>42</v>
      </c>
      <c r="E159" s="29">
        <v>3.4</v>
      </c>
      <c r="F159" s="29">
        <v>1.33</v>
      </c>
      <c r="G159" s="30" t="s">
        <v>241</v>
      </c>
      <c r="H159" s="12">
        <f t="shared" si="12"/>
        <v>45179.708333333336</v>
      </c>
      <c r="I159" s="13">
        <f t="shared" ca="1" si="13"/>
        <v>1694365200.0000002</v>
      </c>
      <c r="J159" s="3"/>
      <c r="K159" t="s">
        <v>106</v>
      </c>
      <c r="L159" t="s">
        <v>103</v>
      </c>
      <c r="M159">
        <v>1.38</v>
      </c>
      <c r="N159">
        <v>3.1</v>
      </c>
      <c r="O159" t="s">
        <v>242</v>
      </c>
      <c r="P159" s="12">
        <f t="shared" si="14"/>
        <v>45178.811805555553</v>
      </c>
      <c r="Q159" s="13">
        <f t="shared" ca="1" si="15"/>
        <v>1694287739.9999998</v>
      </c>
      <c r="R159">
        <f t="shared" si="16"/>
        <v>0.40205703599813009</v>
      </c>
      <c r="S159">
        <f t="shared" si="17"/>
        <v>0.71202851799906508</v>
      </c>
    </row>
    <row r="160" spans="2:19" x14ac:dyDescent="0.25">
      <c r="B160" s="28" t="s">
        <v>29</v>
      </c>
      <c r="C160" s="29" t="s">
        <v>23</v>
      </c>
      <c r="D160" s="29" t="s">
        <v>2</v>
      </c>
      <c r="E160" s="29">
        <v>3.5</v>
      </c>
      <c r="F160" s="29">
        <v>1.32</v>
      </c>
      <c r="G160" s="30" t="s">
        <v>241</v>
      </c>
      <c r="H160" s="12">
        <f t="shared" si="12"/>
        <v>45179.708333333336</v>
      </c>
      <c r="I160" s="13">
        <f t="shared" ca="1" si="13"/>
        <v>1694365200.0000002</v>
      </c>
      <c r="J160" s="3"/>
      <c r="K160" t="s">
        <v>106</v>
      </c>
      <c r="L160" t="s">
        <v>103</v>
      </c>
      <c r="M160">
        <v>1.35</v>
      </c>
      <c r="N160">
        <v>3.22</v>
      </c>
      <c r="O160" t="s">
        <v>242</v>
      </c>
      <c r="P160" s="12">
        <f t="shared" si="14"/>
        <v>45178.811805555553</v>
      </c>
      <c r="Q160" s="13">
        <f t="shared" ca="1" si="15"/>
        <v>1694287739.9999998</v>
      </c>
      <c r="R160">
        <f t="shared" si="16"/>
        <v>0.4301817345295606</v>
      </c>
      <c r="S160">
        <f t="shared" si="17"/>
        <v>0.72609086726478034</v>
      </c>
    </row>
    <row r="161" spans="2:19" x14ac:dyDescent="0.25">
      <c r="B161" s="28" t="s">
        <v>29</v>
      </c>
      <c r="C161" s="29" t="s">
        <v>23</v>
      </c>
      <c r="D161" s="29" t="s">
        <v>16</v>
      </c>
      <c r="E161" s="29">
        <v>3.56</v>
      </c>
      <c r="F161" s="29">
        <v>1.32</v>
      </c>
      <c r="G161" s="30" t="s">
        <v>241</v>
      </c>
      <c r="H161" s="12">
        <f t="shared" si="12"/>
        <v>45179.708333333336</v>
      </c>
      <c r="I161" s="13">
        <f t="shared" ca="1" si="13"/>
        <v>1694365200.0000002</v>
      </c>
      <c r="J161" s="3"/>
      <c r="K161" t="s">
        <v>106</v>
      </c>
      <c r="L161" t="s">
        <v>103</v>
      </c>
      <c r="M161">
        <v>1.33</v>
      </c>
      <c r="N161">
        <v>3.4</v>
      </c>
      <c r="O161" t="s">
        <v>242</v>
      </c>
      <c r="P161" s="12">
        <f t="shared" si="14"/>
        <v>45178.811805555553</v>
      </c>
      <c r="Q161" s="13">
        <f t="shared" ca="1" si="15"/>
        <v>1694287739.9999998</v>
      </c>
      <c r="R161">
        <f t="shared" si="16"/>
        <v>0.45776205218929672</v>
      </c>
      <c r="S161">
        <f t="shared" si="17"/>
        <v>0.73988102609464834</v>
      </c>
    </row>
    <row r="162" spans="2:19" x14ac:dyDescent="0.25">
      <c r="B162" s="28" t="s">
        <v>29</v>
      </c>
      <c r="C162" s="29" t="s">
        <v>23</v>
      </c>
      <c r="D162" s="29" t="s">
        <v>4</v>
      </c>
      <c r="E162" s="29">
        <v>3.6</v>
      </c>
      <c r="F162" s="29">
        <v>1.32</v>
      </c>
      <c r="G162" s="30" t="s">
        <v>241</v>
      </c>
      <c r="H162" s="12">
        <f t="shared" si="12"/>
        <v>45179.708333333336</v>
      </c>
      <c r="I162" s="13">
        <f t="shared" ca="1" si="13"/>
        <v>1694365200.0000002</v>
      </c>
      <c r="J162" s="3"/>
      <c r="K162" t="s">
        <v>106</v>
      </c>
      <c r="L162" t="s">
        <v>103</v>
      </c>
      <c r="M162">
        <v>1.33</v>
      </c>
      <c r="N162">
        <v>3.5</v>
      </c>
      <c r="O162" t="s">
        <v>242</v>
      </c>
      <c r="P162" s="12">
        <f t="shared" si="14"/>
        <v>45178.811805555553</v>
      </c>
      <c r="Q162" s="13">
        <f t="shared" ca="1" si="15"/>
        <v>1694287739.9999998</v>
      </c>
      <c r="R162">
        <f t="shared" si="16"/>
        <v>0.46616541353383456</v>
      </c>
      <c r="S162">
        <f t="shared" si="17"/>
        <v>0.74408270676691735</v>
      </c>
    </row>
    <row r="163" spans="2:19" x14ac:dyDescent="0.25">
      <c r="B163" s="28" t="s">
        <v>29</v>
      </c>
      <c r="C163" s="29" t="s">
        <v>23</v>
      </c>
      <c r="D163" s="29" t="s">
        <v>12</v>
      </c>
      <c r="E163" s="29">
        <v>3.5</v>
      </c>
      <c r="F163" s="29">
        <v>1.32</v>
      </c>
      <c r="G163" s="30" t="s">
        <v>241</v>
      </c>
      <c r="H163" s="12">
        <f t="shared" si="12"/>
        <v>45179.708333333336</v>
      </c>
      <c r="I163" s="13">
        <f t="shared" ca="1" si="13"/>
        <v>1694365200.0000002</v>
      </c>
      <c r="J163" s="3"/>
      <c r="K163" t="s">
        <v>106</v>
      </c>
      <c r="L163" t="s">
        <v>103</v>
      </c>
      <c r="M163">
        <v>1.33</v>
      </c>
      <c r="N163">
        <v>3.5</v>
      </c>
      <c r="O163" t="s">
        <v>242</v>
      </c>
      <c r="P163" s="12">
        <f t="shared" si="14"/>
        <v>45178.811805555553</v>
      </c>
      <c r="Q163" s="13">
        <f t="shared" ca="1" si="15"/>
        <v>1694287739.9999998</v>
      </c>
      <c r="R163">
        <f t="shared" si="16"/>
        <v>0.46616541353383456</v>
      </c>
      <c r="S163">
        <f t="shared" si="17"/>
        <v>0.74408270676691735</v>
      </c>
    </row>
    <row r="164" spans="2:19" x14ac:dyDescent="0.25">
      <c r="B164" s="28" t="s">
        <v>29</v>
      </c>
      <c r="C164" s="29" t="s">
        <v>23</v>
      </c>
      <c r="D164" s="29" t="s">
        <v>3</v>
      </c>
      <c r="E164" s="29">
        <v>3.4</v>
      </c>
      <c r="F164" s="29">
        <v>1.3</v>
      </c>
      <c r="G164" s="30" t="s">
        <v>241</v>
      </c>
      <c r="H164" s="12">
        <f t="shared" si="12"/>
        <v>45179.708333333336</v>
      </c>
      <c r="I164" s="13">
        <f t="shared" ca="1" si="13"/>
        <v>1694365200.0000002</v>
      </c>
      <c r="J164" s="3"/>
      <c r="K164" t="s">
        <v>106</v>
      </c>
      <c r="L164" t="s">
        <v>103</v>
      </c>
      <c r="M164">
        <v>1.33</v>
      </c>
      <c r="N164">
        <v>3.4</v>
      </c>
      <c r="O164" t="s">
        <v>242</v>
      </c>
      <c r="P164" s="12">
        <f t="shared" si="14"/>
        <v>45178.811805555553</v>
      </c>
      <c r="Q164" s="13">
        <f t="shared" ca="1" si="15"/>
        <v>1694287739.9999998</v>
      </c>
      <c r="R164">
        <f t="shared" si="16"/>
        <v>0.45776205218929672</v>
      </c>
      <c r="S164">
        <f t="shared" si="17"/>
        <v>0.73988102609464834</v>
      </c>
    </row>
    <row r="165" spans="2:19" x14ac:dyDescent="0.25">
      <c r="B165" s="28" t="s">
        <v>29</v>
      </c>
      <c r="C165" s="29" t="s">
        <v>23</v>
      </c>
      <c r="D165" s="29" t="s">
        <v>6</v>
      </c>
      <c r="E165" s="29">
        <v>3.6</v>
      </c>
      <c r="F165" s="29">
        <v>1.32</v>
      </c>
      <c r="G165" s="30" t="s">
        <v>241</v>
      </c>
      <c r="H165" s="12">
        <f t="shared" si="12"/>
        <v>45179.708333333336</v>
      </c>
      <c r="I165" s="13">
        <f t="shared" ca="1" si="13"/>
        <v>1694365200.0000002</v>
      </c>
      <c r="J165" s="3"/>
      <c r="K165" t="s">
        <v>106</v>
      </c>
      <c r="L165" t="s">
        <v>103</v>
      </c>
      <c r="M165">
        <v>1.36</v>
      </c>
      <c r="N165">
        <v>3.25</v>
      </c>
      <c r="O165" t="s">
        <v>242</v>
      </c>
      <c r="P165" s="12">
        <f t="shared" si="14"/>
        <v>45178.811805555553</v>
      </c>
      <c r="Q165" s="13">
        <f t="shared" ca="1" si="15"/>
        <v>1694287739.9999998</v>
      </c>
      <c r="R165">
        <f t="shared" si="16"/>
        <v>0.42760180995475106</v>
      </c>
      <c r="S165">
        <f t="shared" si="17"/>
        <v>0.72480090497737559</v>
      </c>
    </row>
    <row r="166" spans="2:19" x14ac:dyDescent="0.25">
      <c r="B166" s="28" t="s">
        <v>29</v>
      </c>
      <c r="C166" s="29" t="s">
        <v>23</v>
      </c>
      <c r="D166" s="29" t="s">
        <v>5</v>
      </c>
      <c r="E166" s="29">
        <v>3.7</v>
      </c>
      <c r="F166" s="29">
        <v>1.29</v>
      </c>
      <c r="G166" s="30" t="s">
        <v>241</v>
      </c>
      <c r="H166" s="12">
        <f t="shared" si="12"/>
        <v>45179.708333333336</v>
      </c>
      <c r="I166" s="13">
        <f t="shared" ca="1" si="13"/>
        <v>1694365200.0000002</v>
      </c>
      <c r="J166" s="3"/>
      <c r="K166" t="s">
        <v>106</v>
      </c>
      <c r="L166" t="s">
        <v>103</v>
      </c>
      <c r="M166">
        <v>1.33</v>
      </c>
      <c r="N166">
        <v>3.35</v>
      </c>
      <c r="O166" t="s">
        <v>242</v>
      </c>
      <c r="P166" s="12">
        <f t="shared" si="14"/>
        <v>45178.811805555553</v>
      </c>
      <c r="Q166" s="13">
        <f t="shared" ca="1" si="15"/>
        <v>1694287739.9999998</v>
      </c>
      <c r="R166">
        <f t="shared" si="16"/>
        <v>0.45337223656155312</v>
      </c>
      <c r="S166">
        <f t="shared" si="17"/>
        <v>0.73768611828077657</v>
      </c>
    </row>
    <row r="167" spans="2:19" x14ac:dyDescent="0.25">
      <c r="B167" s="28" t="s">
        <v>29</v>
      </c>
      <c r="C167" s="29" t="s">
        <v>23</v>
      </c>
      <c r="D167" s="29" t="s">
        <v>10</v>
      </c>
      <c r="E167" s="29">
        <v>3.45</v>
      </c>
      <c r="F167" s="29">
        <v>1.33</v>
      </c>
      <c r="G167" s="30" t="s">
        <v>241</v>
      </c>
      <c r="H167" s="12">
        <f t="shared" si="12"/>
        <v>45179.708333333336</v>
      </c>
      <c r="I167" s="13">
        <f t="shared" ca="1" si="13"/>
        <v>1694365200.0000002</v>
      </c>
      <c r="J167" s="3"/>
      <c r="K167" t="s">
        <v>107</v>
      </c>
      <c r="L167" t="s">
        <v>103</v>
      </c>
      <c r="M167">
        <v>1.04</v>
      </c>
      <c r="N167">
        <v>12.6</v>
      </c>
      <c r="O167" t="s">
        <v>242</v>
      </c>
      <c r="P167" s="12">
        <f t="shared" si="14"/>
        <v>45178.811805555553</v>
      </c>
      <c r="Q167" s="13">
        <f t="shared" ca="1" si="15"/>
        <v>1694287739.9999998</v>
      </c>
      <c r="R167">
        <f t="shared" si="16"/>
        <v>0.88217338217338215</v>
      </c>
      <c r="S167">
        <f t="shared" si="17"/>
        <v>0.95208669108669108</v>
      </c>
    </row>
    <row r="168" spans="2:19" x14ac:dyDescent="0.25">
      <c r="B168" s="28" t="s">
        <v>29</v>
      </c>
      <c r="C168" s="29" t="s">
        <v>23</v>
      </c>
      <c r="D168" s="29" t="s">
        <v>43</v>
      </c>
      <c r="E168" s="29">
        <v>3.6</v>
      </c>
      <c r="F168" s="29">
        <v>1.31</v>
      </c>
      <c r="G168" s="30" t="s">
        <v>241</v>
      </c>
      <c r="H168" s="12">
        <f t="shared" si="12"/>
        <v>45179.708333333336</v>
      </c>
      <c r="I168" s="13">
        <f t="shared" ca="1" si="13"/>
        <v>1694365200.0000002</v>
      </c>
      <c r="J168" s="3"/>
      <c r="K168" t="s">
        <v>107</v>
      </c>
      <c r="L168" t="s">
        <v>103</v>
      </c>
      <c r="M168">
        <v>1.05</v>
      </c>
      <c r="N168">
        <v>10.5</v>
      </c>
      <c r="O168" t="s">
        <v>242</v>
      </c>
      <c r="P168" s="12">
        <f t="shared" si="14"/>
        <v>45178.811805555553</v>
      </c>
      <c r="Q168" s="13">
        <f t="shared" ca="1" si="15"/>
        <v>1694287739.9999998</v>
      </c>
      <c r="R168">
        <f t="shared" si="16"/>
        <v>0.8571428571428571</v>
      </c>
      <c r="S168">
        <f t="shared" si="17"/>
        <v>0.9395714285714285</v>
      </c>
    </row>
    <row r="169" spans="2:19" x14ac:dyDescent="0.25">
      <c r="B169" s="28" t="s">
        <v>29</v>
      </c>
      <c r="C169" s="29" t="s">
        <v>23</v>
      </c>
      <c r="D169" s="29" t="s">
        <v>11</v>
      </c>
      <c r="E169" s="29">
        <v>3.52</v>
      </c>
      <c r="F169" s="29">
        <v>1.32</v>
      </c>
      <c r="G169" s="30" t="s">
        <v>241</v>
      </c>
      <c r="H169" s="12">
        <f t="shared" si="12"/>
        <v>45179.708333333336</v>
      </c>
      <c r="I169" s="13">
        <f t="shared" ca="1" si="13"/>
        <v>1694365200.0000002</v>
      </c>
      <c r="J169" s="3"/>
      <c r="K169" t="s">
        <v>107</v>
      </c>
      <c r="L169" t="s">
        <v>103</v>
      </c>
      <c r="M169">
        <v>1.04</v>
      </c>
      <c r="N169">
        <v>12.5</v>
      </c>
      <c r="O169" t="s">
        <v>242</v>
      </c>
      <c r="P169" s="12">
        <f t="shared" si="14"/>
        <v>45178.811805555553</v>
      </c>
      <c r="Q169" s="13">
        <f t="shared" ca="1" si="15"/>
        <v>1694287739.9999998</v>
      </c>
      <c r="R169">
        <f t="shared" si="16"/>
        <v>0.88153846153846149</v>
      </c>
      <c r="S169">
        <f t="shared" si="17"/>
        <v>0.9517692307692307</v>
      </c>
    </row>
    <row r="170" spans="2:19" x14ac:dyDescent="0.25">
      <c r="B170" s="28" t="s">
        <v>29</v>
      </c>
      <c r="C170" s="29" t="s">
        <v>23</v>
      </c>
      <c r="D170" s="29" t="s">
        <v>7</v>
      </c>
      <c r="E170" s="29">
        <v>3.4</v>
      </c>
      <c r="F170" s="29">
        <v>1.3</v>
      </c>
      <c r="G170" s="30" t="s">
        <v>241</v>
      </c>
      <c r="H170" s="12">
        <f t="shared" si="12"/>
        <v>45179.708333333336</v>
      </c>
      <c r="I170" s="13">
        <f t="shared" ca="1" si="13"/>
        <v>1694365200.0000002</v>
      </c>
      <c r="J170" s="3"/>
      <c r="K170" t="s">
        <v>107</v>
      </c>
      <c r="L170" t="s">
        <v>103</v>
      </c>
      <c r="M170">
        <v>1.06</v>
      </c>
      <c r="N170">
        <v>11</v>
      </c>
      <c r="O170" t="s">
        <v>242</v>
      </c>
      <c r="P170" s="12">
        <f t="shared" si="14"/>
        <v>45178.811805555553</v>
      </c>
      <c r="Q170" s="13">
        <f t="shared" ca="1" si="15"/>
        <v>1694287739.9999998</v>
      </c>
      <c r="R170">
        <f t="shared" si="16"/>
        <v>0.8524871355060033</v>
      </c>
      <c r="S170">
        <f t="shared" si="17"/>
        <v>0.93724356775300166</v>
      </c>
    </row>
    <row r="171" spans="2:19" x14ac:dyDescent="0.25">
      <c r="B171" s="28" t="s">
        <v>30</v>
      </c>
      <c r="C171" s="29" t="s">
        <v>23</v>
      </c>
      <c r="D171" s="29" t="s">
        <v>13</v>
      </c>
      <c r="E171" s="29">
        <v>2.76</v>
      </c>
      <c r="F171" s="29">
        <v>1.48</v>
      </c>
      <c r="G171" s="30" t="s">
        <v>241</v>
      </c>
      <c r="H171" s="12">
        <f t="shared" si="12"/>
        <v>45179.708333333336</v>
      </c>
      <c r="I171" s="13">
        <f t="shared" ca="1" si="13"/>
        <v>1694365200.0000002</v>
      </c>
      <c r="J171" s="3"/>
      <c r="K171" t="s">
        <v>107</v>
      </c>
      <c r="L171" t="s">
        <v>103</v>
      </c>
      <c r="M171">
        <v>1.03</v>
      </c>
      <c r="N171">
        <v>12.5</v>
      </c>
      <c r="O171" t="s">
        <v>242</v>
      </c>
      <c r="P171" s="12">
        <f t="shared" si="14"/>
        <v>45178.811805555553</v>
      </c>
      <c r="Q171" s="13">
        <f t="shared" ca="1" si="15"/>
        <v>1694287739.9999998</v>
      </c>
      <c r="R171">
        <f t="shared" si="16"/>
        <v>0.89087378640776704</v>
      </c>
      <c r="S171">
        <f t="shared" si="17"/>
        <v>0.95643689320388359</v>
      </c>
    </row>
    <row r="172" spans="2:19" x14ac:dyDescent="0.25">
      <c r="B172" s="28" t="s">
        <v>30</v>
      </c>
      <c r="C172" s="29" t="s">
        <v>23</v>
      </c>
      <c r="D172" s="29" t="s">
        <v>9</v>
      </c>
      <c r="E172" s="29">
        <v>2.85</v>
      </c>
      <c r="F172" s="29">
        <v>1.44</v>
      </c>
      <c r="G172" s="30" t="s">
        <v>241</v>
      </c>
      <c r="H172" s="12">
        <f t="shared" si="12"/>
        <v>45179.708333333336</v>
      </c>
      <c r="I172" s="13">
        <f t="shared" ca="1" si="13"/>
        <v>1694365200.0000002</v>
      </c>
      <c r="J172" s="3"/>
      <c r="K172" t="s">
        <v>107</v>
      </c>
      <c r="L172" t="s">
        <v>103</v>
      </c>
      <c r="M172">
        <v>1.03</v>
      </c>
      <c r="N172">
        <v>12.5</v>
      </c>
      <c r="O172" t="s">
        <v>242</v>
      </c>
      <c r="P172" s="12">
        <f t="shared" si="14"/>
        <v>45178.811805555553</v>
      </c>
      <c r="Q172" s="13">
        <f t="shared" ca="1" si="15"/>
        <v>1694287739.9999998</v>
      </c>
      <c r="R172">
        <f t="shared" si="16"/>
        <v>0.89087378640776704</v>
      </c>
      <c r="S172">
        <f t="shared" si="17"/>
        <v>0.95643689320388359</v>
      </c>
    </row>
    <row r="173" spans="2:19" x14ac:dyDescent="0.25">
      <c r="B173" s="28" t="s">
        <v>30</v>
      </c>
      <c r="C173" s="29" t="s">
        <v>23</v>
      </c>
      <c r="D173" s="29" t="s">
        <v>41</v>
      </c>
      <c r="E173" s="29">
        <v>2.78</v>
      </c>
      <c r="F173" s="29">
        <v>1.45</v>
      </c>
      <c r="G173" s="30" t="s">
        <v>241</v>
      </c>
      <c r="H173" s="12">
        <f t="shared" si="12"/>
        <v>45179.708333333336</v>
      </c>
      <c r="I173" s="13">
        <f t="shared" ca="1" si="13"/>
        <v>1694365200.0000002</v>
      </c>
      <c r="J173" s="3"/>
      <c r="K173" t="s">
        <v>107</v>
      </c>
      <c r="L173" t="s">
        <v>103</v>
      </c>
      <c r="M173">
        <v>1.05</v>
      </c>
      <c r="N173">
        <v>10.5</v>
      </c>
      <c r="O173" t="s">
        <v>242</v>
      </c>
      <c r="P173" s="12">
        <f t="shared" si="14"/>
        <v>45178.811805555553</v>
      </c>
      <c r="Q173" s="13">
        <f t="shared" ca="1" si="15"/>
        <v>1694287739.9999998</v>
      </c>
      <c r="R173">
        <f t="shared" si="16"/>
        <v>0.8571428571428571</v>
      </c>
      <c r="S173">
        <f t="shared" si="17"/>
        <v>0.9395714285714285</v>
      </c>
    </row>
    <row r="174" spans="2:19" x14ac:dyDescent="0.25">
      <c r="B174" s="28" t="s">
        <v>30</v>
      </c>
      <c r="C174" s="29" t="s">
        <v>23</v>
      </c>
      <c r="D174" s="29" t="s">
        <v>42</v>
      </c>
      <c r="E174" s="29">
        <v>2.9</v>
      </c>
      <c r="F174" s="29">
        <v>1.42</v>
      </c>
      <c r="G174" s="30" t="s">
        <v>241</v>
      </c>
      <c r="H174" s="12">
        <f t="shared" si="12"/>
        <v>45179.708333333336</v>
      </c>
      <c r="I174" s="13">
        <f t="shared" ca="1" si="13"/>
        <v>1694365200.0000002</v>
      </c>
      <c r="J174" s="3"/>
      <c r="K174" t="s">
        <v>107</v>
      </c>
      <c r="L174" t="s">
        <v>103</v>
      </c>
      <c r="M174">
        <v>1.04</v>
      </c>
      <c r="N174">
        <v>12</v>
      </c>
      <c r="O174" t="s">
        <v>242</v>
      </c>
      <c r="P174" s="12">
        <f t="shared" si="14"/>
        <v>45178.811805555553</v>
      </c>
      <c r="Q174" s="13">
        <f t="shared" ca="1" si="15"/>
        <v>1694287739.9999998</v>
      </c>
      <c r="R174">
        <f t="shared" si="16"/>
        <v>0.87820512820512808</v>
      </c>
      <c r="S174">
        <f t="shared" si="17"/>
        <v>0.950102564102564</v>
      </c>
    </row>
    <row r="175" spans="2:19" x14ac:dyDescent="0.25">
      <c r="B175" s="28" t="s">
        <v>30</v>
      </c>
      <c r="C175" s="29" t="s">
        <v>23</v>
      </c>
      <c r="D175" s="29" t="s">
        <v>2</v>
      </c>
      <c r="E175" s="29">
        <v>2.8</v>
      </c>
      <c r="F175" s="29">
        <v>1.44</v>
      </c>
      <c r="G175" s="30" t="s">
        <v>241</v>
      </c>
      <c r="H175" s="12">
        <f t="shared" si="12"/>
        <v>45179.708333333336</v>
      </c>
      <c r="I175" s="13">
        <f t="shared" ca="1" si="13"/>
        <v>1694365200.0000002</v>
      </c>
      <c r="J175" s="3"/>
      <c r="K175" t="s">
        <v>107</v>
      </c>
      <c r="L175" t="s">
        <v>103</v>
      </c>
      <c r="M175">
        <v>1.05</v>
      </c>
      <c r="N175">
        <v>11</v>
      </c>
      <c r="O175" t="s">
        <v>242</v>
      </c>
      <c r="P175" s="12">
        <f t="shared" si="14"/>
        <v>45178.811805555553</v>
      </c>
      <c r="Q175" s="13">
        <f t="shared" ca="1" si="15"/>
        <v>1694287739.9999998</v>
      </c>
      <c r="R175">
        <f t="shared" si="16"/>
        <v>0.86147186147186139</v>
      </c>
      <c r="S175">
        <f t="shared" si="17"/>
        <v>0.94173593073593076</v>
      </c>
    </row>
    <row r="176" spans="2:19" x14ac:dyDescent="0.25">
      <c r="B176" s="28" t="s">
        <v>30</v>
      </c>
      <c r="C176" s="29" t="s">
        <v>23</v>
      </c>
      <c r="D176" s="29" t="s">
        <v>16</v>
      </c>
      <c r="E176" s="29">
        <v>2.85</v>
      </c>
      <c r="F176" s="29">
        <v>1.44</v>
      </c>
      <c r="G176" s="30" t="s">
        <v>241</v>
      </c>
      <c r="H176" s="12">
        <f t="shared" si="12"/>
        <v>45179.708333333336</v>
      </c>
      <c r="I176" s="13">
        <f t="shared" ca="1" si="13"/>
        <v>1694365200.0000002</v>
      </c>
      <c r="J176" s="3"/>
      <c r="K176" t="s">
        <v>107</v>
      </c>
      <c r="L176" t="s">
        <v>103</v>
      </c>
      <c r="M176">
        <v>1.05</v>
      </c>
      <c r="N176">
        <v>11</v>
      </c>
      <c r="O176" t="s">
        <v>242</v>
      </c>
      <c r="P176" s="12">
        <f t="shared" si="14"/>
        <v>45178.811805555553</v>
      </c>
      <c r="Q176" s="13">
        <f t="shared" ca="1" si="15"/>
        <v>1694287739.9999998</v>
      </c>
      <c r="R176">
        <f t="shared" si="16"/>
        <v>0.86147186147186139</v>
      </c>
      <c r="S176">
        <f t="shared" si="17"/>
        <v>0.94173593073593076</v>
      </c>
    </row>
    <row r="177" spans="2:19" x14ac:dyDescent="0.25">
      <c r="B177" s="28" t="s">
        <v>30</v>
      </c>
      <c r="C177" s="29" t="s">
        <v>23</v>
      </c>
      <c r="D177" s="29" t="s">
        <v>4</v>
      </c>
      <c r="E177" s="29">
        <v>2.93</v>
      </c>
      <c r="F177" s="29">
        <v>1.45</v>
      </c>
      <c r="G177" s="30" t="s">
        <v>241</v>
      </c>
      <c r="H177" s="12">
        <f t="shared" si="12"/>
        <v>45179.708333333336</v>
      </c>
      <c r="I177" s="13">
        <f t="shared" ca="1" si="13"/>
        <v>1694365200.0000002</v>
      </c>
      <c r="J177" s="3"/>
      <c r="K177" t="s">
        <v>107</v>
      </c>
      <c r="L177" t="s">
        <v>103</v>
      </c>
      <c r="M177">
        <v>1.06</v>
      </c>
      <c r="N177">
        <v>11</v>
      </c>
      <c r="O177" t="s">
        <v>242</v>
      </c>
      <c r="P177" s="12">
        <f t="shared" si="14"/>
        <v>45178.811805555553</v>
      </c>
      <c r="Q177" s="13">
        <f t="shared" ca="1" si="15"/>
        <v>1694287739.9999998</v>
      </c>
      <c r="R177">
        <f t="shared" si="16"/>
        <v>0.8524871355060033</v>
      </c>
      <c r="S177">
        <f t="shared" si="17"/>
        <v>0.93724356775300166</v>
      </c>
    </row>
    <row r="178" spans="2:19" x14ac:dyDescent="0.25">
      <c r="B178" s="28" t="s">
        <v>30</v>
      </c>
      <c r="C178" s="29" t="s">
        <v>23</v>
      </c>
      <c r="D178" s="29" t="s">
        <v>12</v>
      </c>
      <c r="E178" s="29">
        <v>2.8</v>
      </c>
      <c r="F178" s="29">
        <v>1.45</v>
      </c>
      <c r="G178" s="30" t="s">
        <v>241</v>
      </c>
      <c r="H178" s="12">
        <f t="shared" si="12"/>
        <v>45179.708333333336</v>
      </c>
      <c r="I178" s="13">
        <f t="shared" ca="1" si="13"/>
        <v>1694365200.0000002</v>
      </c>
      <c r="J178" s="3"/>
      <c r="K178" t="s">
        <v>107</v>
      </c>
      <c r="L178" t="s">
        <v>103</v>
      </c>
      <c r="M178">
        <v>1.04</v>
      </c>
      <c r="N178">
        <v>12</v>
      </c>
      <c r="O178" t="s">
        <v>242</v>
      </c>
      <c r="P178" s="12">
        <f t="shared" si="14"/>
        <v>45178.811805555553</v>
      </c>
      <c r="Q178" s="13">
        <f t="shared" ca="1" si="15"/>
        <v>1694287739.9999998</v>
      </c>
      <c r="R178">
        <f t="shared" si="16"/>
        <v>0.87820512820512808</v>
      </c>
      <c r="S178">
        <f t="shared" si="17"/>
        <v>0.950102564102564</v>
      </c>
    </row>
    <row r="179" spans="2:19" x14ac:dyDescent="0.25">
      <c r="B179" s="28" t="s">
        <v>30</v>
      </c>
      <c r="C179" s="29" t="s">
        <v>23</v>
      </c>
      <c r="D179" s="29" t="s">
        <v>3</v>
      </c>
      <c r="E179" s="29">
        <v>2.75</v>
      </c>
      <c r="F179" s="29">
        <v>1.43</v>
      </c>
      <c r="G179" s="30" t="s">
        <v>241</v>
      </c>
      <c r="H179" s="12">
        <f t="shared" si="12"/>
        <v>45179.708333333336</v>
      </c>
      <c r="I179" s="13">
        <f t="shared" ca="1" si="13"/>
        <v>1694365200.0000002</v>
      </c>
      <c r="J179" s="3"/>
      <c r="K179" t="s">
        <v>108</v>
      </c>
      <c r="L179" t="s">
        <v>109</v>
      </c>
      <c r="M179">
        <v>1.33</v>
      </c>
      <c r="N179">
        <v>3.45</v>
      </c>
      <c r="O179" t="s">
        <v>242</v>
      </c>
      <c r="P179" s="12">
        <f t="shared" si="14"/>
        <v>45178.8125</v>
      </c>
      <c r="Q179" s="13">
        <f t="shared" ca="1" si="15"/>
        <v>1694287800</v>
      </c>
      <c r="R179">
        <f t="shared" si="16"/>
        <v>0.46202462678435213</v>
      </c>
      <c r="S179">
        <f t="shared" si="17"/>
        <v>0.7420123133921761</v>
      </c>
    </row>
    <row r="180" spans="2:19" x14ac:dyDescent="0.25">
      <c r="B180" s="28" t="s">
        <v>30</v>
      </c>
      <c r="C180" s="29" t="s">
        <v>23</v>
      </c>
      <c r="D180" s="29" t="s">
        <v>6</v>
      </c>
      <c r="E180" s="29">
        <v>2.93</v>
      </c>
      <c r="F180" s="29">
        <v>1.45</v>
      </c>
      <c r="G180" s="30" t="s">
        <v>241</v>
      </c>
      <c r="H180" s="12">
        <f t="shared" si="12"/>
        <v>45179.708333333336</v>
      </c>
      <c r="I180" s="13">
        <f t="shared" ca="1" si="13"/>
        <v>1694365200.0000002</v>
      </c>
      <c r="J180" s="3"/>
      <c r="K180" t="s">
        <v>108</v>
      </c>
      <c r="L180" t="s">
        <v>109</v>
      </c>
      <c r="M180">
        <v>1.34</v>
      </c>
      <c r="N180">
        <v>3.3</v>
      </c>
      <c r="O180" t="s">
        <v>242</v>
      </c>
      <c r="P180" s="12">
        <f t="shared" si="14"/>
        <v>45178.8125</v>
      </c>
      <c r="Q180" s="13">
        <f t="shared" ca="1" si="15"/>
        <v>1694287800</v>
      </c>
      <c r="R180">
        <f t="shared" si="16"/>
        <v>0.44323835368611481</v>
      </c>
      <c r="S180">
        <f t="shared" si="17"/>
        <v>0.73261917684305744</v>
      </c>
    </row>
    <row r="181" spans="2:19" x14ac:dyDescent="0.25">
      <c r="B181" s="28" t="s">
        <v>30</v>
      </c>
      <c r="C181" s="29" t="s">
        <v>23</v>
      </c>
      <c r="D181" s="29" t="s">
        <v>5</v>
      </c>
      <c r="E181" s="29">
        <v>2.85</v>
      </c>
      <c r="F181" s="29">
        <v>1.44</v>
      </c>
      <c r="G181" s="30" t="s">
        <v>241</v>
      </c>
      <c r="H181" s="12">
        <f t="shared" si="12"/>
        <v>45179.708333333336</v>
      </c>
      <c r="I181" s="13">
        <f t="shared" ca="1" si="13"/>
        <v>1694365200.0000002</v>
      </c>
      <c r="J181" s="3"/>
      <c r="K181" t="s">
        <v>108</v>
      </c>
      <c r="L181" t="s">
        <v>109</v>
      </c>
      <c r="M181">
        <v>1.36</v>
      </c>
      <c r="N181">
        <v>3.25</v>
      </c>
      <c r="O181" t="s">
        <v>242</v>
      </c>
      <c r="P181" s="12">
        <f t="shared" si="14"/>
        <v>45178.8125</v>
      </c>
      <c r="Q181" s="13">
        <f t="shared" ca="1" si="15"/>
        <v>1694287800</v>
      </c>
      <c r="R181">
        <f t="shared" si="16"/>
        <v>0.42760180995475106</v>
      </c>
      <c r="S181">
        <f t="shared" si="17"/>
        <v>0.72480090497737559</v>
      </c>
    </row>
    <row r="182" spans="2:19" x14ac:dyDescent="0.25">
      <c r="B182" s="28" t="s">
        <v>30</v>
      </c>
      <c r="C182" s="29" t="s">
        <v>23</v>
      </c>
      <c r="D182" s="29" t="s">
        <v>10</v>
      </c>
      <c r="E182" s="29">
        <v>2.85</v>
      </c>
      <c r="F182" s="29">
        <v>1.44</v>
      </c>
      <c r="G182" s="30" t="s">
        <v>241</v>
      </c>
      <c r="H182" s="12">
        <f t="shared" si="12"/>
        <v>45179.708333333336</v>
      </c>
      <c r="I182" s="13">
        <f t="shared" ca="1" si="13"/>
        <v>1694365200.0000002</v>
      </c>
      <c r="J182" s="3"/>
      <c r="K182" t="s">
        <v>108</v>
      </c>
      <c r="L182" t="s">
        <v>109</v>
      </c>
      <c r="M182">
        <v>1.38</v>
      </c>
      <c r="N182">
        <v>3.1</v>
      </c>
      <c r="O182" t="s">
        <v>242</v>
      </c>
      <c r="P182" s="12">
        <f t="shared" si="14"/>
        <v>45178.8125</v>
      </c>
      <c r="Q182" s="13">
        <f t="shared" ca="1" si="15"/>
        <v>1694287800</v>
      </c>
      <c r="R182">
        <f t="shared" si="16"/>
        <v>0.40205703599813009</v>
      </c>
      <c r="S182">
        <f t="shared" si="17"/>
        <v>0.71202851799906508</v>
      </c>
    </row>
    <row r="183" spans="2:19" x14ac:dyDescent="0.25">
      <c r="B183" s="28" t="s">
        <v>30</v>
      </c>
      <c r="C183" s="29" t="s">
        <v>23</v>
      </c>
      <c r="D183" s="29" t="s">
        <v>43</v>
      </c>
      <c r="E183" s="29">
        <v>2.8</v>
      </c>
      <c r="F183" s="29">
        <v>1.48</v>
      </c>
      <c r="G183" s="30" t="s">
        <v>241</v>
      </c>
      <c r="H183" s="12">
        <f t="shared" si="12"/>
        <v>45179.708333333336</v>
      </c>
      <c r="I183" s="13">
        <f t="shared" ca="1" si="13"/>
        <v>1694365200.0000002</v>
      </c>
      <c r="J183" s="3"/>
      <c r="K183" t="s">
        <v>108</v>
      </c>
      <c r="L183" t="s">
        <v>109</v>
      </c>
      <c r="M183">
        <v>1.34</v>
      </c>
      <c r="N183">
        <v>3.3</v>
      </c>
      <c r="O183" t="s">
        <v>242</v>
      </c>
      <c r="P183" s="12">
        <f t="shared" si="14"/>
        <v>45178.8125</v>
      </c>
      <c r="Q183" s="13">
        <f t="shared" ca="1" si="15"/>
        <v>1694287800</v>
      </c>
      <c r="R183">
        <f t="shared" si="16"/>
        <v>0.44323835368611481</v>
      </c>
      <c r="S183">
        <f t="shared" si="17"/>
        <v>0.73261917684305744</v>
      </c>
    </row>
    <row r="184" spans="2:19" x14ac:dyDescent="0.25">
      <c r="B184" s="28" t="s">
        <v>30</v>
      </c>
      <c r="C184" s="29" t="s">
        <v>23</v>
      </c>
      <c r="D184" s="29" t="s">
        <v>11</v>
      </c>
      <c r="E184" s="29">
        <v>2.88</v>
      </c>
      <c r="F184" s="29">
        <v>1.44</v>
      </c>
      <c r="G184" s="30" t="s">
        <v>241</v>
      </c>
      <c r="H184" s="12">
        <f t="shared" si="12"/>
        <v>45179.708333333336</v>
      </c>
      <c r="I184" s="13">
        <f t="shared" ca="1" si="13"/>
        <v>1694365200.0000002</v>
      </c>
      <c r="J184" s="3"/>
      <c r="K184" t="s">
        <v>108</v>
      </c>
      <c r="L184" t="s">
        <v>109</v>
      </c>
      <c r="M184">
        <v>1.37</v>
      </c>
      <c r="N184">
        <v>3.2</v>
      </c>
      <c r="O184" t="s">
        <v>242</v>
      </c>
      <c r="P184" s="12">
        <f t="shared" si="14"/>
        <v>45178.8125</v>
      </c>
      <c r="Q184" s="13">
        <f t="shared" ca="1" si="15"/>
        <v>1694287800</v>
      </c>
      <c r="R184">
        <f t="shared" si="16"/>
        <v>0.41742700729927007</v>
      </c>
      <c r="S184">
        <f t="shared" si="17"/>
        <v>0.71971350364963504</v>
      </c>
    </row>
    <row r="185" spans="2:19" x14ac:dyDescent="0.25">
      <c r="B185" s="28" t="s">
        <v>30</v>
      </c>
      <c r="C185" s="29" t="s">
        <v>23</v>
      </c>
      <c r="D185" s="29" t="s">
        <v>7</v>
      </c>
      <c r="E185" s="29">
        <v>2.75</v>
      </c>
      <c r="F185" s="29">
        <v>1.43</v>
      </c>
      <c r="G185" s="30" t="s">
        <v>241</v>
      </c>
      <c r="H185" s="12">
        <f t="shared" si="12"/>
        <v>45179.708333333336</v>
      </c>
      <c r="I185" s="13">
        <f t="shared" ca="1" si="13"/>
        <v>1694365200.0000002</v>
      </c>
      <c r="J185" s="3"/>
      <c r="K185" t="s">
        <v>108</v>
      </c>
      <c r="L185" t="s">
        <v>109</v>
      </c>
      <c r="M185">
        <v>1.35</v>
      </c>
      <c r="N185">
        <v>3.22</v>
      </c>
      <c r="O185" t="s">
        <v>242</v>
      </c>
      <c r="P185" s="12">
        <f t="shared" si="14"/>
        <v>45178.8125</v>
      </c>
      <c r="Q185" s="13">
        <f t="shared" ca="1" si="15"/>
        <v>1694287800</v>
      </c>
      <c r="R185">
        <f t="shared" si="16"/>
        <v>0.4301817345295606</v>
      </c>
      <c r="S185">
        <f t="shared" si="17"/>
        <v>0.72609086726478034</v>
      </c>
    </row>
    <row r="186" spans="2:19" x14ac:dyDescent="0.25">
      <c r="B186" s="28" t="s">
        <v>31</v>
      </c>
      <c r="C186" s="29" t="s">
        <v>32</v>
      </c>
      <c r="D186" s="29" t="s">
        <v>13</v>
      </c>
      <c r="E186" s="29">
        <v>2.54</v>
      </c>
      <c r="F186" s="29">
        <v>1.54</v>
      </c>
      <c r="G186" s="30" t="s">
        <v>241</v>
      </c>
      <c r="H186" s="12">
        <f t="shared" si="12"/>
        <v>45179.850694444445</v>
      </c>
      <c r="I186" s="13">
        <f t="shared" ca="1" si="13"/>
        <v>1694377500</v>
      </c>
      <c r="J186" s="3"/>
      <c r="K186" t="s">
        <v>108</v>
      </c>
      <c r="L186" t="s">
        <v>109</v>
      </c>
      <c r="M186">
        <v>1.36</v>
      </c>
      <c r="N186">
        <v>3.2</v>
      </c>
      <c r="O186" t="s">
        <v>242</v>
      </c>
      <c r="P186" s="12">
        <f t="shared" si="14"/>
        <v>45178.8125</v>
      </c>
      <c r="Q186" s="13">
        <f t="shared" ca="1" si="15"/>
        <v>1694287800</v>
      </c>
      <c r="R186">
        <f t="shared" si="16"/>
        <v>0.42279411764705876</v>
      </c>
      <c r="S186">
        <f t="shared" si="17"/>
        <v>0.72239705882352934</v>
      </c>
    </row>
    <row r="187" spans="2:19" x14ac:dyDescent="0.25">
      <c r="B187" s="28" t="s">
        <v>31</v>
      </c>
      <c r="C187" s="29" t="s">
        <v>32</v>
      </c>
      <c r="D187" s="29" t="s">
        <v>9</v>
      </c>
      <c r="E187" s="29">
        <v>2.62</v>
      </c>
      <c r="F187" s="29">
        <v>1.51</v>
      </c>
      <c r="G187" s="30" t="s">
        <v>241</v>
      </c>
      <c r="H187" s="12">
        <f t="shared" si="12"/>
        <v>45179.850694444445</v>
      </c>
      <c r="I187" s="13">
        <f t="shared" ca="1" si="13"/>
        <v>1694377500</v>
      </c>
      <c r="J187" s="3"/>
      <c r="K187" t="s">
        <v>108</v>
      </c>
      <c r="L187" t="s">
        <v>109</v>
      </c>
      <c r="M187">
        <v>1.36</v>
      </c>
      <c r="N187">
        <v>3.3</v>
      </c>
      <c r="O187" t="s">
        <v>242</v>
      </c>
      <c r="P187" s="12">
        <f t="shared" si="14"/>
        <v>45178.8125</v>
      </c>
      <c r="Q187" s="13">
        <f t="shared" ca="1" si="15"/>
        <v>1694287800</v>
      </c>
      <c r="R187">
        <f t="shared" si="16"/>
        <v>0.43226381461675573</v>
      </c>
      <c r="S187">
        <f t="shared" si="17"/>
        <v>0.72713190730837785</v>
      </c>
    </row>
    <row r="188" spans="2:19" x14ac:dyDescent="0.25">
      <c r="B188" s="28" t="s">
        <v>31</v>
      </c>
      <c r="C188" s="29" t="s">
        <v>32</v>
      </c>
      <c r="D188" s="29" t="s">
        <v>41</v>
      </c>
      <c r="E188" s="29">
        <v>2.57</v>
      </c>
      <c r="F188" s="29">
        <v>1.52</v>
      </c>
      <c r="G188" s="30" t="s">
        <v>241</v>
      </c>
      <c r="H188" s="12">
        <f t="shared" si="12"/>
        <v>45179.850694444445</v>
      </c>
      <c r="I188" s="13">
        <f t="shared" ca="1" si="13"/>
        <v>1694377500</v>
      </c>
      <c r="J188" s="3"/>
      <c r="K188" t="s">
        <v>108</v>
      </c>
      <c r="L188" t="s">
        <v>109</v>
      </c>
      <c r="M188">
        <v>1.36</v>
      </c>
      <c r="N188">
        <v>3.3</v>
      </c>
      <c r="O188" t="s">
        <v>242</v>
      </c>
      <c r="P188" s="12">
        <f t="shared" si="14"/>
        <v>45178.8125</v>
      </c>
      <c r="Q188" s="13">
        <f t="shared" ca="1" si="15"/>
        <v>1694287800</v>
      </c>
      <c r="R188">
        <f t="shared" si="16"/>
        <v>0.43226381461675573</v>
      </c>
      <c r="S188">
        <f t="shared" si="17"/>
        <v>0.72713190730837785</v>
      </c>
    </row>
    <row r="189" spans="2:19" x14ac:dyDescent="0.25">
      <c r="B189" s="28" t="s">
        <v>31</v>
      </c>
      <c r="C189" s="29" t="s">
        <v>32</v>
      </c>
      <c r="D189" s="29" t="s">
        <v>42</v>
      </c>
      <c r="E189" s="29">
        <v>2.6</v>
      </c>
      <c r="F189" s="29">
        <v>1.53</v>
      </c>
      <c r="G189" s="30" t="s">
        <v>241</v>
      </c>
      <c r="H189" s="12">
        <f t="shared" si="12"/>
        <v>45179.850694444445</v>
      </c>
      <c r="I189" s="13">
        <f t="shared" ca="1" si="13"/>
        <v>1694377500</v>
      </c>
      <c r="J189" s="3"/>
      <c r="K189" t="s">
        <v>108</v>
      </c>
      <c r="L189" t="s">
        <v>109</v>
      </c>
      <c r="M189">
        <v>1.36</v>
      </c>
      <c r="N189">
        <v>3.3</v>
      </c>
      <c r="O189" t="s">
        <v>242</v>
      </c>
      <c r="P189" s="12">
        <f t="shared" si="14"/>
        <v>45178.8125</v>
      </c>
      <c r="Q189" s="13">
        <f t="shared" ca="1" si="15"/>
        <v>1694287800</v>
      </c>
      <c r="R189">
        <f t="shared" si="16"/>
        <v>0.43226381461675573</v>
      </c>
      <c r="S189">
        <f t="shared" si="17"/>
        <v>0.72713190730837785</v>
      </c>
    </row>
    <row r="190" spans="2:19" x14ac:dyDescent="0.25">
      <c r="B190" s="28" t="s">
        <v>31</v>
      </c>
      <c r="C190" s="29" t="s">
        <v>32</v>
      </c>
      <c r="D190" s="29" t="s">
        <v>2</v>
      </c>
      <c r="E190" s="29">
        <v>2.57</v>
      </c>
      <c r="F190" s="29">
        <v>1.51</v>
      </c>
      <c r="G190" s="30" t="s">
        <v>241</v>
      </c>
      <c r="H190" s="12">
        <f t="shared" si="12"/>
        <v>45179.850694444445</v>
      </c>
      <c r="I190" s="13">
        <f t="shared" ca="1" si="13"/>
        <v>1694377500</v>
      </c>
      <c r="J190" s="3"/>
      <c r="K190" t="s">
        <v>108</v>
      </c>
      <c r="L190" t="s">
        <v>109</v>
      </c>
      <c r="M190">
        <v>1.36</v>
      </c>
      <c r="N190">
        <v>3.3</v>
      </c>
      <c r="O190" t="s">
        <v>242</v>
      </c>
      <c r="P190" s="12">
        <f t="shared" si="14"/>
        <v>45178.8125</v>
      </c>
      <c r="Q190" s="13">
        <f t="shared" ca="1" si="15"/>
        <v>1694287800</v>
      </c>
      <c r="R190">
        <f t="shared" si="16"/>
        <v>0.43226381461675573</v>
      </c>
      <c r="S190">
        <f t="shared" si="17"/>
        <v>0.72713190730837785</v>
      </c>
    </row>
    <row r="191" spans="2:19" x14ac:dyDescent="0.25">
      <c r="B191" s="28" t="s">
        <v>31</v>
      </c>
      <c r="C191" s="29" t="s">
        <v>32</v>
      </c>
      <c r="D191" s="29" t="s">
        <v>16</v>
      </c>
      <c r="E191" s="29">
        <v>2.65</v>
      </c>
      <c r="F191" s="29">
        <v>1.51</v>
      </c>
      <c r="G191" s="30" t="s">
        <v>241</v>
      </c>
      <c r="H191" s="12">
        <f t="shared" si="12"/>
        <v>45179.850694444445</v>
      </c>
      <c r="I191" s="13">
        <f t="shared" ca="1" si="13"/>
        <v>1694377500</v>
      </c>
      <c r="J191" s="3"/>
      <c r="K191" t="s">
        <v>108</v>
      </c>
      <c r="L191" t="s">
        <v>109</v>
      </c>
      <c r="M191">
        <v>1.38</v>
      </c>
      <c r="N191">
        <v>3.1</v>
      </c>
      <c r="O191" t="s">
        <v>242</v>
      </c>
      <c r="P191" s="12">
        <f t="shared" si="14"/>
        <v>45178.8125</v>
      </c>
      <c r="Q191" s="13">
        <f t="shared" ca="1" si="15"/>
        <v>1694287800</v>
      </c>
      <c r="R191">
        <f t="shared" si="16"/>
        <v>0.40205703599813009</v>
      </c>
      <c r="S191">
        <f t="shared" si="17"/>
        <v>0.71202851799906508</v>
      </c>
    </row>
    <row r="192" spans="2:19" x14ac:dyDescent="0.25">
      <c r="B192" s="28" t="s">
        <v>31</v>
      </c>
      <c r="C192" s="29" t="s">
        <v>32</v>
      </c>
      <c r="D192" s="29" t="s">
        <v>4</v>
      </c>
      <c r="E192" s="29">
        <v>2.65</v>
      </c>
      <c r="F192" s="29">
        <v>1.53</v>
      </c>
      <c r="G192" s="30" t="s">
        <v>241</v>
      </c>
      <c r="H192" s="12">
        <f t="shared" si="12"/>
        <v>45179.850694444445</v>
      </c>
      <c r="I192" s="13">
        <f t="shared" ca="1" si="13"/>
        <v>1694377500</v>
      </c>
      <c r="J192" s="3"/>
      <c r="K192" t="s">
        <v>108</v>
      </c>
      <c r="L192" t="s">
        <v>109</v>
      </c>
      <c r="M192">
        <v>1.34</v>
      </c>
      <c r="N192">
        <v>3.35</v>
      </c>
      <c r="O192" t="s">
        <v>242</v>
      </c>
      <c r="P192" s="12">
        <f t="shared" si="14"/>
        <v>45178.8125</v>
      </c>
      <c r="Q192" s="13">
        <f t="shared" ca="1" si="15"/>
        <v>1694287800</v>
      </c>
      <c r="R192">
        <f t="shared" si="16"/>
        <v>0.44776119402985071</v>
      </c>
      <c r="S192">
        <f t="shared" si="17"/>
        <v>0.73488059701492536</v>
      </c>
    </row>
    <row r="193" spans="2:19" x14ac:dyDescent="0.25">
      <c r="B193" s="28" t="s">
        <v>31</v>
      </c>
      <c r="C193" s="29" t="s">
        <v>32</v>
      </c>
      <c r="D193" s="29" t="s">
        <v>12</v>
      </c>
      <c r="E193" s="29">
        <v>2.6</v>
      </c>
      <c r="F193" s="29">
        <v>1.53</v>
      </c>
      <c r="G193" s="30" t="s">
        <v>241</v>
      </c>
      <c r="H193" s="12">
        <f t="shared" si="12"/>
        <v>45179.850694444445</v>
      </c>
      <c r="I193" s="13">
        <f t="shared" ca="1" si="13"/>
        <v>1694377500</v>
      </c>
      <c r="J193" s="3"/>
      <c r="K193" t="s">
        <v>110</v>
      </c>
      <c r="L193" t="s">
        <v>109</v>
      </c>
      <c r="M193">
        <v>4.4000000000000004</v>
      </c>
      <c r="N193">
        <v>1.22</v>
      </c>
      <c r="O193" t="s">
        <v>242</v>
      </c>
      <c r="P193" s="12">
        <f t="shared" si="14"/>
        <v>45178.8125</v>
      </c>
      <c r="Q193" s="13">
        <f t="shared" ca="1" si="15"/>
        <v>1694287800</v>
      </c>
      <c r="R193">
        <f t="shared" si="16"/>
        <v>0.59239940387481371</v>
      </c>
      <c r="S193">
        <f t="shared" si="17"/>
        <v>0.80719970193740687</v>
      </c>
    </row>
    <row r="194" spans="2:19" x14ac:dyDescent="0.25">
      <c r="B194" s="28" t="s">
        <v>31</v>
      </c>
      <c r="C194" s="29" t="s">
        <v>32</v>
      </c>
      <c r="D194" s="29" t="s">
        <v>3</v>
      </c>
      <c r="E194" s="29">
        <v>2.5</v>
      </c>
      <c r="F194" s="29">
        <v>1.5</v>
      </c>
      <c r="G194" s="30" t="s">
        <v>241</v>
      </c>
      <c r="H194" s="12">
        <f t="shared" si="12"/>
        <v>45179.850694444445</v>
      </c>
      <c r="I194" s="13">
        <f t="shared" ca="1" si="13"/>
        <v>1694377500</v>
      </c>
      <c r="J194" s="3"/>
      <c r="K194" t="s">
        <v>110</v>
      </c>
      <c r="L194" t="s">
        <v>109</v>
      </c>
      <c r="M194">
        <v>4.4000000000000004</v>
      </c>
      <c r="N194">
        <v>1.23</v>
      </c>
      <c r="O194" t="s">
        <v>242</v>
      </c>
      <c r="P194" s="12">
        <f t="shared" si="14"/>
        <v>45178.8125</v>
      </c>
      <c r="Q194" s="13">
        <f t="shared" ca="1" si="15"/>
        <v>1694287800</v>
      </c>
      <c r="R194">
        <f t="shared" si="16"/>
        <v>0.5857354028085735</v>
      </c>
      <c r="S194">
        <f t="shared" si="17"/>
        <v>0.80386770140428676</v>
      </c>
    </row>
    <row r="195" spans="2:19" x14ac:dyDescent="0.25">
      <c r="B195" s="28" t="s">
        <v>31</v>
      </c>
      <c r="C195" s="29" t="s">
        <v>32</v>
      </c>
      <c r="D195" s="29" t="s">
        <v>6</v>
      </c>
      <c r="E195" s="29">
        <v>2.65</v>
      </c>
      <c r="F195" s="29">
        <v>1.53</v>
      </c>
      <c r="G195" s="30" t="s">
        <v>241</v>
      </c>
      <c r="H195" s="12">
        <f t="shared" si="12"/>
        <v>45179.850694444445</v>
      </c>
      <c r="I195" s="13">
        <f t="shared" ca="1" si="13"/>
        <v>1694377500</v>
      </c>
      <c r="J195" s="3"/>
      <c r="K195" t="s">
        <v>110</v>
      </c>
      <c r="L195" t="s">
        <v>109</v>
      </c>
      <c r="M195">
        <v>4.45</v>
      </c>
      <c r="N195">
        <v>1.22</v>
      </c>
      <c r="O195" t="s">
        <v>242</v>
      </c>
      <c r="P195" s="12">
        <f t="shared" si="14"/>
        <v>45178.8125</v>
      </c>
      <c r="Q195" s="13">
        <f t="shared" ca="1" si="15"/>
        <v>1694287800</v>
      </c>
      <c r="R195">
        <f t="shared" si="16"/>
        <v>0.59495303002394551</v>
      </c>
      <c r="S195">
        <f t="shared" si="17"/>
        <v>0.80847651501197282</v>
      </c>
    </row>
    <row r="196" spans="2:19" x14ac:dyDescent="0.25">
      <c r="B196" s="28" t="s">
        <v>31</v>
      </c>
      <c r="C196" s="29" t="s">
        <v>32</v>
      </c>
      <c r="D196" s="29" t="s">
        <v>5</v>
      </c>
      <c r="E196" s="29">
        <v>2.65</v>
      </c>
      <c r="F196" s="29">
        <v>1.51</v>
      </c>
      <c r="G196" s="30" t="s">
        <v>241</v>
      </c>
      <c r="H196" s="12">
        <f t="shared" si="12"/>
        <v>45179.850694444445</v>
      </c>
      <c r="I196" s="13">
        <f t="shared" ca="1" si="13"/>
        <v>1694377500</v>
      </c>
      <c r="J196" s="3"/>
      <c r="K196" t="s">
        <v>110</v>
      </c>
      <c r="L196" t="s">
        <v>109</v>
      </c>
      <c r="M196">
        <v>4.4000000000000004</v>
      </c>
      <c r="N196">
        <v>1.22</v>
      </c>
      <c r="O196" t="s">
        <v>242</v>
      </c>
      <c r="P196" s="12">
        <f t="shared" si="14"/>
        <v>45178.8125</v>
      </c>
      <c r="Q196" s="13">
        <f t="shared" ca="1" si="15"/>
        <v>1694287800</v>
      </c>
      <c r="R196">
        <f t="shared" si="16"/>
        <v>0.59239940387481371</v>
      </c>
      <c r="S196">
        <f t="shared" si="17"/>
        <v>0.80719970193740687</v>
      </c>
    </row>
    <row r="197" spans="2:19" x14ac:dyDescent="0.25">
      <c r="B197" s="28" t="s">
        <v>31</v>
      </c>
      <c r="C197" s="29" t="s">
        <v>32</v>
      </c>
      <c r="D197" s="29" t="s">
        <v>10</v>
      </c>
      <c r="E197" s="29">
        <v>2.64</v>
      </c>
      <c r="F197" s="29">
        <v>1.51</v>
      </c>
      <c r="G197" s="30" t="s">
        <v>241</v>
      </c>
      <c r="H197" s="12">
        <f t="shared" ref="H197:H260" si="18">DATEVALUE(MID(C197,1,10))+TIMEVALUE(MID(C197,12,8))</f>
        <v>45179.850694444445</v>
      </c>
      <c r="I197" s="13">
        <f t="shared" ref="I197:I260" ca="1" si="19">IF(G197&gt;TODAY(),86400*(H197-25569),100)</f>
        <v>1694377500</v>
      </c>
      <c r="J197" s="3"/>
      <c r="K197" t="s">
        <v>110</v>
      </c>
      <c r="L197" t="s">
        <v>109</v>
      </c>
      <c r="M197">
        <v>4.4000000000000004</v>
      </c>
      <c r="N197">
        <v>1.22</v>
      </c>
      <c r="O197" t="s">
        <v>242</v>
      </c>
      <c r="P197" s="12">
        <f t="shared" ref="P197:P260" si="20">DATEVALUE(MID(L197,1,10))+TIMEVALUE(MID(L197,12,8))</f>
        <v>45178.8125</v>
      </c>
      <c r="Q197" s="13">
        <f t="shared" ref="Q197:Q260" ca="1" si="21">IF(O197&gt;TODAY(),86400*(P197-25569),100)</f>
        <v>1694287800</v>
      </c>
      <c r="R197">
        <f t="shared" ref="R197:R260" si="22">ABS(1/M197-1/N197)</f>
        <v>0.59239940387481371</v>
      </c>
      <c r="S197">
        <f t="shared" ref="S197:S260" si="23">0.511+R197/2</f>
        <v>0.80719970193740687</v>
      </c>
    </row>
    <row r="198" spans="2:19" x14ac:dyDescent="0.25">
      <c r="B198" s="28" t="s">
        <v>31</v>
      </c>
      <c r="C198" s="29" t="s">
        <v>32</v>
      </c>
      <c r="D198" s="29" t="s">
        <v>43</v>
      </c>
      <c r="E198" s="29">
        <v>2.6</v>
      </c>
      <c r="F198" s="29">
        <v>1.53</v>
      </c>
      <c r="G198" s="30" t="s">
        <v>241</v>
      </c>
      <c r="H198" s="12">
        <f t="shared" si="18"/>
        <v>45179.850694444445</v>
      </c>
      <c r="I198" s="13">
        <f t="shared" ca="1" si="19"/>
        <v>1694377500</v>
      </c>
      <c r="J198" s="3"/>
      <c r="K198" t="s">
        <v>110</v>
      </c>
      <c r="L198" t="s">
        <v>109</v>
      </c>
      <c r="M198">
        <v>4.4000000000000004</v>
      </c>
      <c r="N198">
        <v>1.22</v>
      </c>
      <c r="O198" t="s">
        <v>242</v>
      </c>
      <c r="P198" s="12">
        <f t="shared" si="20"/>
        <v>45178.8125</v>
      </c>
      <c r="Q198" s="13">
        <f t="shared" ca="1" si="21"/>
        <v>1694287800</v>
      </c>
      <c r="R198">
        <f t="shared" si="22"/>
        <v>0.59239940387481371</v>
      </c>
      <c r="S198">
        <f t="shared" si="23"/>
        <v>0.80719970193740687</v>
      </c>
    </row>
    <row r="199" spans="2:19" x14ac:dyDescent="0.25">
      <c r="B199" s="28" t="s">
        <v>31</v>
      </c>
      <c r="C199" s="29" t="s">
        <v>32</v>
      </c>
      <c r="D199" s="29" t="s">
        <v>11</v>
      </c>
      <c r="E199" s="29">
        <v>2.52</v>
      </c>
      <c r="F199" s="29">
        <v>1.56</v>
      </c>
      <c r="G199" s="30" t="s">
        <v>241</v>
      </c>
      <c r="H199" s="12">
        <f t="shared" si="18"/>
        <v>45179.850694444445</v>
      </c>
      <c r="I199" s="13">
        <f t="shared" ca="1" si="19"/>
        <v>1694377500</v>
      </c>
      <c r="J199" s="3"/>
      <c r="K199" t="s">
        <v>110</v>
      </c>
      <c r="L199" t="s">
        <v>109</v>
      </c>
      <c r="M199">
        <v>4.4000000000000004</v>
      </c>
      <c r="N199">
        <v>1.22</v>
      </c>
      <c r="O199" t="s">
        <v>242</v>
      </c>
      <c r="P199" s="12">
        <f t="shared" si="20"/>
        <v>45178.8125</v>
      </c>
      <c r="Q199" s="13">
        <f t="shared" ca="1" si="21"/>
        <v>1694287800</v>
      </c>
      <c r="R199">
        <f t="shared" si="22"/>
        <v>0.59239940387481371</v>
      </c>
      <c r="S199">
        <f t="shared" si="23"/>
        <v>0.80719970193740687</v>
      </c>
    </row>
    <row r="200" spans="2:19" x14ac:dyDescent="0.25">
      <c r="B200" s="28" t="s">
        <v>31</v>
      </c>
      <c r="C200" s="29" t="s">
        <v>32</v>
      </c>
      <c r="D200" s="29" t="s">
        <v>7</v>
      </c>
      <c r="E200" s="29">
        <v>2.5</v>
      </c>
      <c r="F200" s="29">
        <v>1.5</v>
      </c>
      <c r="G200" s="30" t="s">
        <v>241</v>
      </c>
      <c r="H200" s="12">
        <f t="shared" si="18"/>
        <v>45179.850694444445</v>
      </c>
      <c r="I200" s="13">
        <f t="shared" ca="1" si="19"/>
        <v>1694377500</v>
      </c>
      <c r="J200" s="3"/>
      <c r="K200" t="s">
        <v>110</v>
      </c>
      <c r="L200" t="s">
        <v>109</v>
      </c>
      <c r="M200">
        <v>4.4000000000000004</v>
      </c>
      <c r="N200">
        <v>1.24</v>
      </c>
      <c r="O200" t="s">
        <v>242</v>
      </c>
      <c r="P200" s="12">
        <f t="shared" si="20"/>
        <v>45178.8125</v>
      </c>
      <c r="Q200" s="13">
        <f t="shared" ca="1" si="21"/>
        <v>1694287800</v>
      </c>
      <c r="R200">
        <f t="shared" si="22"/>
        <v>0.57917888563049857</v>
      </c>
      <c r="S200">
        <f t="shared" si="23"/>
        <v>0.80058944281524935</v>
      </c>
    </row>
    <row r="201" spans="2:19" x14ac:dyDescent="0.25">
      <c r="B201" s="28" t="s">
        <v>33</v>
      </c>
      <c r="C201" s="29" t="s">
        <v>32</v>
      </c>
      <c r="D201" s="29" t="s">
        <v>13</v>
      </c>
      <c r="E201" s="29">
        <v>1.48</v>
      </c>
      <c r="F201" s="29">
        <v>2.76</v>
      </c>
      <c r="G201" s="30" t="s">
        <v>241</v>
      </c>
      <c r="H201" s="12">
        <f t="shared" si="18"/>
        <v>45179.850694444445</v>
      </c>
      <c r="I201" s="13">
        <f t="shared" ca="1" si="19"/>
        <v>1694377500</v>
      </c>
      <c r="J201" s="3"/>
      <c r="K201" t="s">
        <v>110</v>
      </c>
      <c r="L201" t="s">
        <v>109</v>
      </c>
      <c r="M201">
        <v>4.6500000000000004</v>
      </c>
      <c r="N201">
        <v>1.22</v>
      </c>
      <c r="O201" t="s">
        <v>242</v>
      </c>
      <c r="P201" s="12">
        <f t="shared" si="20"/>
        <v>45178.8125</v>
      </c>
      <c r="Q201" s="13">
        <f t="shared" ca="1" si="21"/>
        <v>1694287800</v>
      </c>
      <c r="R201">
        <f t="shared" si="22"/>
        <v>0.60461836770668076</v>
      </c>
      <c r="S201">
        <f t="shared" si="23"/>
        <v>0.81330918385334039</v>
      </c>
    </row>
    <row r="202" spans="2:19" x14ac:dyDescent="0.25">
      <c r="B202" s="28" t="s">
        <v>33</v>
      </c>
      <c r="C202" s="29" t="s">
        <v>32</v>
      </c>
      <c r="D202" s="29" t="s">
        <v>9</v>
      </c>
      <c r="E202" s="29">
        <v>1.53</v>
      </c>
      <c r="F202" s="29">
        <v>2.58</v>
      </c>
      <c r="G202" s="30" t="s">
        <v>241</v>
      </c>
      <c r="H202" s="12">
        <f t="shared" si="18"/>
        <v>45179.850694444445</v>
      </c>
      <c r="I202" s="13">
        <f t="shared" ca="1" si="19"/>
        <v>1694377500</v>
      </c>
      <c r="J202" s="3"/>
      <c r="K202" t="s">
        <v>110</v>
      </c>
      <c r="L202" t="s">
        <v>109</v>
      </c>
      <c r="M202">
        <v>4.6500000000000004</v>
      </c>
      <c r="N202">
        <v>1.22</v>
      </c>
      <c r="O202" t="s">
        <v>242</v>
      </c>
      <c r="P202" s="12">
        <f t="shared" si="20"/>
        <v>45178.8125</v>
      </c>
      <c r="Q202" s="13">
        <f t="shared" ca="1" si="21"/>
        <v>1694287800</v>
      </c>
      <c r="R202">
        <f t="shared" si="22"/>
        <v>0.60461836770668076</v>
      </c>
      <c r="S202">
        <f t="shared" si="23"/>
        <v>0.81330918385334039</v>
      </c>
    </row>
    <row r="203" spans="2:19" x14ac:dyDescent="0.25">
      <c r="B203" s="28" t="s">
        <v>33</v>
      </c>
      <c r="C203" s="29" t="s">
        <v>32</v>
      </c>
      <c r="D203" s="29" t="s">
        <v>41</v>
      </c>
      <c r="E203" s="29">
        <v>1.48</v>
      </c>
      <c r="F203" s="29">
        <v>2.67</v>
      </c>
      <c r="G203" s="30" t="s">
        <v>241</v>
      </c>
      <c r="H203" s="12">
        <f t="shared" si="18"/>
        <v>45179.850694444445</v>
      </c>
      <c r="I203" s="13">
        <f t="shared" ca="1" si="19"/>
        <v>1694377500</v>
      </c>
      <c r="J203" s="3"/>
      <c r="K203" t="s">
        <v>110</v>
      </c>
      <c r="L203" t="s">
        <v>109</v>
      </c>
      <c r="M203">
        <v>4.25</v>
      </c>
      <c r="N203">
        <v>1.24</v>
      </c>
      <c r="O203" t="s">
        <v>242</v>
      </c>
      <c r="P203" s="12">
        <f t="shared" si="20"/>
        <v>45178.8125</v>
      </c>
      <c r="Q203" s="13">
        <f t="shared" ca="1" si="21"/>
        <v>1694287800</v>
      </c>
      <c r="R203">
        <f t="shared" si="22"/>
        <v>0.5711574952561671</v>
      </c>
      <c r="S203">
        <f t="shared" si="23"/>
        <v>0.79657874762808356</v>
      </c>
    </row>
    <row r="204" spans="2:19" x14ac:dyDescent="0.25">
      <c r="B204" s="28" t="s">
        <v>33</v>
      </c>
      <c r="C204" s="29" t="s">
        <v>32</v>
      </c>
      <c r="D204" s="29" t="s">
        <v>42</v>
      </c>
      <c r="E204" s="29">
        <v>1.48</v>
      </c>
      <c r="F204" s="29">
        <v>2.75</v>
      </c>
      <c r="G204" s="30" t="s">
        <v>241</v>
      </c>
      <c r="H204" s="12">
        <f t="shared" si="18"/>
        <v>45179.850694444445</v>
      </c>
      <c r="I204" s="13">
        <f t="shared" ca="1" si="19"/>
        <v>1694377500</v>
      </c>
      <c r="J204" s="3"/>
      <c r="K204" t="s">
        <v>110</v>
      </c>
      <c r="L204" t="s">
        <v>109</v>
      </c>
      <c r="M204">
        <v>4.25</v>
      </c>
      <c r="N204">
        <v>1.24</v>
      </c>
      <c r="O204" t="s">
        <v>242</v>
      </c>
      <c r="P204" s="12">
        <f t="shared" si="20"/>
        <v>45178.8125</v>
      </c>
      <c r="Q204" s="13">
        <f t="shared" ca="1" si="21"/>
        <v>1694287800</v>
      </c>
      <c r="R204">
        <f t="shared" si="22"/>
        <v>0.5711574952561671</v>
      </c>
      <c r="S204">
        <f t="shared" si="23"/>
        <v>0.79657874762808356</v>
      </c>
    </row>
    <row r="205" spans="2:19" x14ac:dyDescent="0.25">
      <c r="B205" s="28" t="s">
        <v>33</v>
      </c>
      <c r="C205" s="29" t="s">
        <v>32</v>
      </c>
      <c r="D205" s="29" t="s">
        <v>2</v>
      </c>
      <c r="E205" s="29">
        <v>1.5</v>
      </c>
      <c r="F205" s="29">
        <v>2.63</v>
      </c>
      <c r="G205" s="30" t="s">
        <v>241</v>
      </c>
      <c r="H205" s="12">
        <f t="shared" si="18"/>
        <v>45179.850694444445</v>
      </c>
      <c r="I205" s="13">
        <f t="shared" ca="1" si="19"/>
        <v>1694377500</v>
      </c>
      <c r="J205" s="3"/>
      <c r="K205" t="s">
        <v>110</v>
      </c>
      <c r="L205" t="s">
        <v>109</v>
      </c>
      <c r="M205">
        <v>4.7</v>
      </c>
      <c r="N205">
        <v>1.2</v>
      </c>
      <c r="O205" t="s">
        <v>242</v>
      </c>
      <c r="P205" s="12">
        <f t="shared" si="20"/>
        <v>45178.8125</v>
      </c>
      <c r="Q205" s="13">
        <f t="shared" ca="1" si="21"/>
        <v>1694287800</v>
      </c>
      <c r="R205">
        <f t="shared" si="22"/>
        <v>0.62056737588652489</v>
      </c>
      <c r="S205">
        <f t="shared" si="23"/>
        <v>0.82128368794326245</v>
      </c>
    </row>
    <row r="206" spans="2:19" x14ac:dyDescent="0.25">
      <c r="B206" s="28" t="s">
        <v>33</v>
      </c>
      <c r="C206" s="29" t="s">
        <v>32</v>
      </c>
      <c r="D206" s="29" t="s">
        <v>16</v>
      </c>
      <c r="E206" s="29">
        <v>1.51</v>
      </c>
      <c r="F206" s="29">
        <v>2.65</v>
      </c>
      <c r="G206" s="30" t="s">
        <v>241</v>
      </c>
      <c r="H206" s="12">
        <f t="shared" si="18"/>
        <v>45179.850694444445</v>
      </c>
      <c r="I206" s="13">
        <f t="shared" ca="1" si="19"/>
        <v>1694377500</v>
      </c>
      <c r="J206" s="3"/>
      <c r="K206" t="s">
        <v>110</v>
      </c>
      <c r="L206" t="s">
        <v>109</v>
      </c>
      <c r="M206">
        <v>4.5999999999999996</v>
      </c>
      <c r="N206">
        <v>1.21</v>
      </c>
      <c r="O206" t="s">
        <v>242</v>
      </c>
      <c r="P206" s="12">
        <f t="shared" si="20"/>
        <v>45178.8125</v>
      </c>
      <c r="Q206" s="13">
        <f t="shared" ca="1" si="21"/>
        <v>1694287800</v>
      </c>
      <c r="R206">
        <f t="shared" si="22"/>
        <v>0.60905497664390951</v>
      </c>
      <c r="S206">
        <f t="shared" si="23"/>
        <v>0.81552748832195476</v>
      </c>
    </row>
    <row r="207" spans="2:19" x14ac:dyDescent="0.25">
      <c r="B207" s="28" t="s">
        <v>33</v>
      </c>
      <c r="C207" s="29" t="s">
        <v>32</v>
      </c>
      <c r="D207" s="29" t="s">
        <v>4</v>
      </c>
      <c r="E207" s="29">
        <v>1.53</v>
      </c>
      <c r="F207" s="29">
        <v>2.65</v>
      </c>
      <c r="G207" s="30" t="s">
        <v>241</v>
      </c>
      <c r="H207" s="12">
        <f t="shared" si="18"/>
        <v>45179.850694444445</v>
      </c>
      <c r="I207" s="13">
        <f t="shared" ca="1" si="19"/>
        <v>1694377500</v>
      </c>
      <c r="J207" s="3"/>
      <c r="K207" t="s">
        <v>110</v>
      </c>
      <c r="L207" t="s">
        <v>109</v>
      </c>
      <c r="M207">
        <v>4</v>
      </c>
      <c r="N207">
        <v>1.25</v>
      </c>
      <c r="O207" t="s">
        <v>242</v>
      </c>
      <c r="P207" s="12">
        <f t="shared" si="20"/>
        <v>45178.8125</v>
      </c>
      <c r="Q207" s="13">
        <f t="shared" ca="1" si="21"/>
        <v>1694287800</v>
      </c>
      <c r="R207">
        <f t="shared" si="22"/>
        <v>0.55000000000000004</v>
      </c>
      <c r="S207">
        <f t="shared" si="23"/>
        <v>0.78600000000000003</v>
      </c>
    </row>
    <row r="208" spans="2:19" x14ac:dyDescent="0.25">
      <c r="B208" s="28" t="s">
        <v>33</v>
      </c>
      <c r="C208" s="29" t="s">
        <v>32</v>
      </c>
      <c r="D208" s="29" t="s">
        <v>12</v>
      </c>
      <c r="E208" s="29">
        <v>1.54</v>
      </c>
      <c r="F208" s="29">
        <v>2.5499999999999998</v>
      </c>
      <c r="G208" s="30" t="s">
        <v>241</v>
      </c>
      <c r="H208" s="12">
        <f t="shared" si="18"/>
        <v>45179.850694444445</v>
      </c>
      <c r="I208" s="13">
        <f t="shared" ca="1" si="19"/>
        <v>1694377500</v>
      </c>
      <c r="J208" s="3"/>
      <c r="K208" t="s">
        <v>111</v>
      </c>
      <c r="L208" t="s">
        <v>112</v>
      </c>
      <c r="M208">
        <v>2.35</v>
      </c>
      <c r="N208">
        <v>1.65</v>
      </c>
      <c r="O208" t="s">
        <v>242</v>
      </c>
      <c r="P208" s="12">
        <f t="shared" si="20"/>
        <v>45178.833333333336</v>
      </c>
      <c r="Q208" s="13">
        <f t="shared" ca="1" si="21"/>
        <v>1694289600.0000002</v>
      </c>
      <c r="R208">
        <f t="shared" si="22"/>
        <v>0.18052869116698905</v>
      </c>
      <c r="S208">
        <f t="shared" si="23"/>
        <v>0.60126434558349451</v>
      </c>
    </row>
    <row r="209" spans="2:19" x14ac:dyDescent="0.25">
      <c r="B209" s="28" t="s">
        <v>33</v>
      </c>
      <c r="C209" s="29" t="s">
        <v>32</v>
      </c>
      <c r="D209" s="29" t="s">
        <v>3</v>
      </c>
      <c r="E209" s="29">
        <v>1.48</v>
      </c>
      <c r="F209" s="29">
        <v>2.6</v>
      </c>
      <c r="G209" s="30" t="s">
        <v>241</v>
      </c>
      <c r="H209" s="12">
        <f t="shared" si="18"/>
        <v>45179.850694444445</v>
      </c>
      <c r="I209" s="13">
        <f t="shared" ca="1" si="19"/>
        <v>1694377500</v>
      </c>
      <c r="J209" s="3"/>
      <c r="K209" t="s">
        <v>111</v>
      </c>
      <c r="L209" t="s">
        <v>112</v>
      </c>
      <c r="M209">
        <v>2.2000000000000002</v>
      </c>
      <c r="N209">
        <v>1.68</v>
      </c>
      <c r="O209" t="s">
        <v>242</v>
      </c>
      <c r="P209" s="12">
        <f t="shared" si="20"/>
        <v>45178.833333333336</v>
      </c>
      <c r="Q209" s="13">
        <f t="shared" ca="1" si="21"/>
        <v>1694289600.0000002</v>
      </c>
      <c r="R209">
        <f t="shared" si="22"/>
        <v>0.1406926406926407</v>
      </c>
      <c r="S209">
        <f t="shared" si="23"/>
        <v>0.58134632034632039</v>
      </c>
    </row>
    <row r="210" spans="2:19" x14ac:dyDescent="0.25">
      <c r="B210" s="28" t="s">
        <v>33</v>
      </c>
      <c r="C210" s="29" t="s">
        <v>32</v>
      </c>
      <c r="D210" s="29" t="s">
        <v>6</v>
      </c>
      <c r="E210" s="29">
        <v>1.53</v>
      </c>
      <c r="F210" s="29">
        <v>2.65</v>
      </c>
      <c r="G210" s="30" t="s">
        <v>241</v>
      </c>
      <c r="H210" s="12">
        <f t="shared" si="18"/>
        <v>45179.850694444445</v>
      </c>
      <c r="I210" s="13">
        <f t="shared" ca="1" si="19"/>
        <v>1694377500</v>
      </c>
      <c r="J210" s="3"/>
      <c r="K210" t="s">
        <v>111</v>
      </c>
      <c r="L210" t="s">
        <v>112</v>
      </c>
      <c r="M210">
        <v>2.2000000000000002</v>
      </c>
      <c r="N210">
        <v>1.68</v>
      </c>
      <c r="O210" t="s">
        <v>242</v>
      </c>
      <c r="P210" s="12">
        <f t="shared" si="20"/>
        <v>45178.833333333336</v>
      </c>
      <c r="Q210" s="13">
        <f t="shared" ca="1" si="21"/>
        <v>1694289600.0000002</v>
      </c>
      <c r="R210">
        <f t="shared" si="22"/>
        <v>0.1406926406926407</v>
      </c>
      <c r="S210">
        <f t="shared" si="23"/>
        <v>0.58134632034632039</v>
      </c>
    </row>
    <row r="211" spans="2:19" x14ac:dyDescent="0.25">
      <c r="B211" s="28" t="s">
        <v>33</v>
      </c>
      <c r="C211" s="29" t="s">
        <v>32</v>
      </c>
      <c r="D211" s="29" t="s">
        <v>5</v>
      </c>
      <c r="E211" s="29">
        <v>1.5</v>
      </c>
      <c r="F211" s="29">
        <v>2.7</v>
      </c>
      <c r="G211" s="30" t="s">
        <v>241</v>
      </c>
      <c r="H211" s="12">
        <f t="shared" si="18"/>
        <v>45179.850694444445</v>
      </c>
      <c r="I211" s="13">
        <f t="shared" ca="1" si="19"/>
        <v>1694377500</v>
      </c>
      <c r="J211" s="3"/>
      <c r="K211" t="s">
        <v>111</v>
      </c>
      <c r="L211" t="s">
        <v>112</v>
      </c>
      <c r="M211">
        <v>2.35</v>
      </c>
      <c r="N211">
        <v>1.62</v>
      </c>
      <c r="O211" t="s">
        <v>242</v>
      </c>
      <c r="P211" s="12">
        <f t="shared" si="20"/>
        <v>45178.833333333336</v>
      </c>
      <c r="Q211" s="13">
        <f t="shared" ca="1" si="21"/>
        <v>1694289600.0000002</v>
      </c>
      <c r="R211">
        <f t="shared" si="22"/>
        <v>0.19175203572366689</v>
      </c>
      <c r="S211">
        <f t="shared" si="23"/>
        <v>0.60687601786183343</v>
      </c>
    </row>
    <row r="212" spans="2:19" x14ac:dyDescent="0.25">
      <c r="B212" s="28" t="s">
        <v>33</v>
      </c>
      <c r="C212" s="29" t="s">
        <v>32</v>
      </c>
      <c r="D212" s="29" t="s">
        <v>10</v>
      </c>
      <c r="E212" s="29">
        <v>1.49</v>
      </c>
      <c r="F212" s="29">
        <v>2.7</v>
      </c>
      <c r="G212" s="30" t="s">
        <v>241</v>
      </c>
      <c r="H212" s="12">
        <f t="shared" si="18"/>
        <v>45179.850694444445</v>
      </c>
      <c r="I212" s="13">
        <f t="shared" ca="1" si="19"/>
        <v>1694377500</v>
      </c>
      <c r="J212" s="3"/>
      <c r="K212" t="s">
        <v>111</v>
      </c>
      <c r="L212" t="s">
        <v>112</v>
      </c>
      <c r="M212">
        <v>2.35</v>
      </c>
      <c r="N212">
        <v>1.62</v>
      </c>
      <c r="O212" t="s">
        <v>242</v>
      </c>
      <c r="P212" s="12">
        <f t="shared" si="20"/>
        <v>45178.833333333336</v>
      </c>
      <c r="Q212" s="13">
        <f t="shared" ca="1" si="21"/>
        <v>1694289600.0000002</v>
      </c>
      <c r="R212">
        <f t="shared" si="22"/>
        <v>0.19175203572366689</v>
      </c>
      <c r="S212">
        <f t="shared" si="23"/>
        <v>0.60687601786183343</v>
      </c>
    </row>
    <row r="213" spans="2:19" x14ac:dyDescent="0.25">
      <c r="B213" s="28" t="s">
        <v>33</v>
      </c>
      <c r="C213" s="29" t="s">
        <v>32</v>
      </c>
      <c r="D213" s="29" t="s">
        <v>43</v>
      </c>
      <c r="E213" s="29">
        <v>1.5</v>
      </c>
      <c r="F213" s="29">
        <v>2.7</v>
      </c>
      <c r="G213" s="30" t="s">
        <v>241</v>
      </c>
      <c r="H213" s="12">
        <f t="shared" si="18"/>
        <v>45179.850694444445</v>
      </c>
      <c r="I213" s="13">
        <f t="shared" ca="1" si="19"/>
        <v>1694377500</v>
      </c>
      <c r="J213" s="3"/>
      <c r="K213" t="s">
        <v>111</v>
      </c>
      <c r="L213" t="s">
        <v>112</v>
      </c>
      <c r="M213">
        <v>2.4</v>
      </c>
      <c r="N213">
        <v>1.6</v>
      </c>
      <c r="O213" t="s">
        <v>242</v>
      </c>
      <c r="P213" s="12">
        <f t="shared" si="20"/>
        <v>45178.833333333336</v>
      </c>
      <c r="Q213" s="13">
        <f t="shared" ca="1" si="21"/>
        <v>1694289600.0000002</v>
      </c>
      <c r="R213">
        <f t="shared" si="22"/>
        <v>0.20833333333333331</v>
      </c>
      <c r="S213">
        <f t="shared" si="23"/>
        <v>0.61516666666666664</v>
      </c>
    </row>
    <row r="214" spans="2:19" x14ac:dyDescent="0.25">
      <c r="B214" s="28" t="s">
        <v>33</v>
      </c>
      <c r="C214" s="29" t="s">
        <v>32</v>
      </c>
      <c r="D214" s="29" t="s">
        <v>11</v>
      </c>
      <c r="E214" s="29">
        <v>1.56</v>
      </c>
      <c r="F214" s="29">
        <v>2.52</v>
      </c>
      <c r="G214" s="30" t="s">
        <v>241</v>
      </c>
      <c r="H214" s="12">
        <f t="shared" si="18"/>
        <v>45179.850694444445</v>
      </c>
      <c r="I214" s="13">
        <f t="shared" ca="1" si="19"/>
        <v>1694377500</v>
      </c>
      <c r="J214" s="3"/>
      <c r="K214" t="s">
        <v>111</v>
      </c>
      <c r="L214" t="s">
        <v>112</v>
      </c>
      <c r="M214">
        <v>2.2999999999999998</v>
      </c>
      <c r="N214">
        <v>1.65</v>
      </c>
      <c r="O214" t="s">
        <v>242</v>
      </c>
      <c r="P214" s="12">
        <f t="shared" si="20"/>
        <v>45178.833333333336</v>
      </c>
      <c r="Q214" s="13">
        <f t="shared" ca="1" si="21"/>
        <v>1694289600.0000002</v>
      </c>
      <c r="R214">
        <f t="shared" si="22"/>
        <v>0.17127799736495386</v>
      </c>
      <c r="S214">
        <f t="shared" si="23"/>
        <v>0.59663899868247694</v>
      </c>
    </row>
    <row r="215" spans="2:19" x14ac:dyDescent="0.25">
      <c r="B215" s="28" t="s">
        <v>33</v>
      </c>
      <c r="C215" s="29" t="s">
        <v>32</v>
      </c>
      <c r="D215" s="29" t="s">
        <v>7</v>
      </c>
      <c r="E215" s="29">
        <v>1.48</v>
      </c>
      <c r="F215" s="29">
        <v>2.6</v>
      </c>
      <c r="G215" s="30" t="s">
        <v>241</v>
      </c>
      <c r="H215" s="12">
        <f t="shared" si="18"/>
        <v>45179.850694444445</v>
      </c>
      <c r="I215" s="13">
        <f t="shared" ca="1" si="19"/>
        <v>1694377500</v>
      </c>
      <c r="J215" s="3"/>
      <c r="K215" t="s">
        <v>111</v>
      </c>
      <c r="L215" t="s">
        <v>112</v>
      </c>
      <c r="M215">
        <v>2.34</v>
      </c>
      <c r="N215">
        <v>1.61</v>
      </c>
      <c r="O215" t="s">
        <v>242</v>
      </c>
      <c r="P215" s="12">
        <f t="shared" si="20"/>
        <v>45178.833333333336</v>
      </c>
      <c r="Q215" s="13">
        <f t="shared" ca="1" si="21"/>
        <v>1694289600.0000002</v>
      </c>
      <c r="R215">
        <f t="shared" si="22"/>
        <v>0.19376758507193281</v>
      </c>
      <c r="S215">
        <f t="shared" si="23"/>
        <v>0.60788379253596636</v>
      </c>
    </row>
    <row r="216" spans="2:19" x14ac:dyDescent="0.25">
      <c r="B216" s="28" t="s">
        <v>34</v>
      </c>
      <c r="C216" s="29" t="s">
        <v>32</v>
      </c>
      <c r="D216" s="29" t="s">
        <v>13</v>
      </c>
      <c r="E216" s="29">
        <v>3</v>
      </c>
      <c r="F216" s="29">
        <v>1.41</v>
      </c>
      <c r="G216" s="30" t="s">
        <v>241</v>
      </c>
      <c r="H216" s="12">
        <f t="shared" si="18"/>
        <v>45179.850694444445</v>
      </c>
      <c r="I216" s="13">
        <f t="shared" ca="1" si="19"/>
        <v>1694377500</v>
      </c>
      <c r="J216" s="3"/>
      <c r="K216" t="s">
        <v>111</v>
      </c>
      <c r="L216" t="s">
        <v>112</v>
      </c>
      <c r="M216">
        <v>2.35</v>
      </c>
      <c r="N216">
        <v>1.65</v>
      </c>
      <c r="O216" t="s">
        <v>242</v>
      </c>
      <c r="P216" s="12">
        <f t="shared" si="20"/>
        <v>45178.833333333336</v>
      </c>
      <c r="Q216" s="13">
        <f t="shared" ca="1" si="21"/>
        <v>1694289600.0000002</v>
      </c>
      <c r="R216">
        <f t="shared" si="22"/>
        <v>0.18052869116698905</v>
      </c>
      <c r="S216">
        <f t="shared" si="23"/>
        <v>0.60126434558349451</v>
      </c>
    </row>
    <row r="217" spans="2:19" x14ac:dyDescent="0.25">
      <c r="B217" s="28" t="s">
        <v>34</v>
      </c>
      <c r="C217" s="29" t="s">
        <v>32</v>
      </c>
      <c r="D217" s="29" t="s">
        <v>9</v>
      </c>
      <c r="E217" s="29">
        <v>2.96</v>
      </c>
      <c r="F217" s="29">
        <v>1.42</v>
      </c>
      <c r="G217" s="30" t="s">
        <v>241</v>
      </c>
      <c r="H217" s="12">
        <f t="shared" si="18"/>
        <v>45179.850694444445</v>
      </c>
      <c r="I217" s="13">
        <f t="shared" ca="1" si="19"/>
        <v>1694377500</v>
      </c>
      <c r="J217" s="3"/>
      <c r="K217" t="s">
        <v>111</v>
      </c>
      <c r="L217" t="s">
        <v>112</v>
      </c>
      <c r="M217">
        <v>2.35</v>
      </c>
      <c r="N217">
        <v>1.64</v>
      </c>
      <c r="O217" t="s">
        <v>242</v>
      </c>
      <c r="P217" s="12">
        <f t="shared" si="20"/>
        <v>45178.833333333336</v>
      </c>
      <c r="Q217" s="13">
        <f t="shared" ca="1" si="21"/>
        <v>1694289600.0000002</v>
      </c>
      <c r="R217">
        <f t="shared" si="22"/>
        <v>0.18422418266735857</v>
      </c>
      <c r="S217">
        <f t="shared" si="23"/>
        <v>0.60311209133367927</v>
      </c>
    </row>
    <row r="218" spans="2:19" x14ac:dyDescent="0.25">
      <c r="B218" s="28" t="s">
        <v>34</v>
      </c>
      <c r="C218" s="29" t="s">
        <v>32</v>
      </c>
      <c r="D218" s="29" t="s">
        <v>41</v>
      </c>
      <c r="E218" s="29">
        <v>2.94</v>
      </c>
      <c r="F218" s="29">
        <v>1.41</v>
      </c>
      <c r="G218" s="30" t="s">
        <v>241</v>
      </c>
      <c r="H218" s="12">
        <f t="shared" si="18"/>
        <v>45179.850694444445</v>
      </c>
      <c r="I218" s="13">
        <f t="shared" ca="1" si="19"/>
        <v>1694377500</v>
      </c>
      <c r="J218" s="3"/>
      <c r="K218" t="s">
        <v>111</v>
      </c>
      <c r="L218" t="s">
        <v>112</v>
      </c>
      <c r="M218">
        <v>2.2799999999999998</v>
      </c>
      <c r="N218">
        <v>1.67</v>
      </c>
      <c r="O218" t="s">
        <v>242</v>
      </c>
      <c r="P218" s="12">
        <f t="shared" si="20"/>
        <v>45178.833333333336</v>
      </c>
      <c r="Q218" s="13">
        <f t="shared" ca="1" si="21"/>
        <v>1694289600.0000002</v>
      </c>
      <c r="R218">
        <f t="shared" si="22"/>
        <v>0.16020590398151069</v>
      </c>
      <c r="S218">
        <f t="shared" si="23"/>
        <v>0.59110295199075535</v>
      </c>
    </row>
    <row r="219" spans="2:19" x14ac:dyDescent="0.25">
      <c r="B219" s="28" t="s">
        <v>34</v>
      </c>
      <c r="C219" s="29" t="s">
        <v>32</v>
      </c>
      <c r="D219" s="29" t="s">
        <v>42</v>
      </c>
      <c r="E219" s="29">
        <v>2.9</v>
      </c>
      <c r="F219" s="29">
        <v>1.42</v>
      </c>
      <c r="G219" s="30" t="s">
        <v>241</v>
      </c>
      <c r="H219" s="12">
        <f t="shared" si="18"/>
        <v>45179.850694444445</v>
      </c>
      <c r="I219" s="13">
        <f t="shared" ca="1" si="19"/>
        <v>1694377500</v>
      </c>
      <c r="J219" s="3"/>
      <c r="K219" t="s">
        <v>111</v>
      </c>
      <c r="L219" t="s">
        <v>112</v>
      </c>
      <c r="M219">
        <v>2.35</v>
      </c>
      <c r="N219">
        <v>1.65</v>
      </c>
      <c r="O219" t="s">
        <v>242</v>
      </c>
      <c r="P219" s="12">
        <f t="shared" si="20"/>
        <v>45178.833333333336</v>
      </c>
      <c r="Q219" s="13">
        <f t="shared" ca="1" si="21"/>
        <v>1694289600.0000002</v>
      </c>
      <c r="R219">
        <f t="shared" si="22"/>
        <v>0.18052869116698905</v>
      </c>
      <c r="S219">
        <f t="shared" si="23"/>
        <v>0.60126434558349451</v>
      </c>
    </row>
    <row r="220" spans="2:19" x14ac:dyDescent="0.25">
      <c r="B220" s="28" t="s">
        <v>34</v>
      </c>
      <c r="C220" s="29" t="s">
        <v>32</v>
      </c>
      <c r="D220" s="29" t="s">
        <v>2</v>
      </c>
      <c r="E220" s="29">
        <v>2.95</v>
      </c>
      <c r="F220" s="29">
        <v>1.42</v>
      </c>
      <c r="G220" s="30" t="s">
        <v>241</v>
      </c>
      <c r="H220" s="12">
        <f t="shared" si="18"/>
        <v>45179.850694444445</v>
      </c>
      <c r="I220" s="13">
        <f t="shared" ca="1" si="19"/>
        <v>1694377500</v>
      </c>
      <c r="J220" s="3"/>
      <c r="K220" t="s">
        <v>111</v>
      </c>
      <c r="L220" t="s">
        <v>112</v>
      </c>
      <c r="M220">
        <v>2.2999999999999998</v>
      </c>
      <c r="N220">
        <v>1.67</v>
      </c>
      <c r="O220" t="s">
        <v>242</v>
      </c>
      <c r="P220" s="12">
        <f t="shared" si="20"/>
        <v>45178.833333333336</v>
      </c>
      <c r="Q220" s="13">
        <f t="shared" ca="1" si="21"/>
        <v>1694289600.0000002</v>
      </c>
      <c r="R220">
        <f t="shared" si="22"/>
        <v>0.16401978651392868</v>
      </c>
      <c r="S220">
        <f t="shared" si="23"/>
        <v>0.59300989325696429</v>
      </c>
    </row>
    <row r="221" spans="2:19" x14ac:dyDescent="0.25">
      <c r="B221" s="28" t="s">
        <v>34</v>
      </c>
      <c r="C221" s="29" t="s">
        <v>32</v>
      </c>
      <c r="D221" s="29" t="s">
        <v>16</v>
      </c>
      <c r="E221" s="29">
        <v>2.95</v>
      </c>
      <c r="F221" s="29">
        <v>1.43</v>
      </c>
      <c r="G221" s="30" t="s">
        <v>241</v>
      </c>
      <c r="H221" s="12">
        <f t="shared" si="18"/>
        <v>45179.850694444445</v>
      </c>
      <c r="I221" s="13">
        <f t="shared" ca="1" si="19"/>
        <v>1694377500</v>
      </c>
      <c r="J221" s="3"/>
      <c r="K221" t="s">
        <v>111</v>
      </c>
      <c r="L221" t="s">
        <v>112</v>
      </c>
      <c r="M221">
        <v>2.38</v>
      </c>
      <c r="N221">
        <v>1.6</v>
      </c>
      <c r="O221" t="s">
        <v>242</v>
      </c>
      <c r="P221" s="12">
        <f t="shared" si="20"/>
        <v>45178.833333333336</v>
      </c>
      <c r="Q221" s="13">
        <f t="shared" ca="1" si="21"/>
        <v>1694289600.0000002</v>
      </c>
      <c r="R221">
        <f t="shared" si="22"/>
        <v>0.20483193277310924</v>
      </c>
      <c r="S221">
        <f t="shared" si="23"/>
        <v>0.6134159663865546</v>
      </c>
    </row>
    <row r="222" spans="2:19" x14ac:dyDescent="0.25">
      <c r="B222" s="28" t="s">
        <v>34</v>
      </c>
      <c r="C222" s="29" t="s">
        <v>32</v>
      </c>
      <c r="D222" s="29" t="s">
        <v>4</v>
      </c>
      <c r="E222" s="29">
        <v>3.05</v>
      </c>
      <c r="F222" s="29">
        <v>1.41</v>
      </c>
      <c r="G222" s="30" t="s">
        <v>241</v>
      </c>
      <c r="H222" s="12">
        <f t="shared" si="18"/>
        <v>45179.850694444445</v>
      </c>
      <c r="I222" s="13">
        <f t="shared" ca="1" si="19"/>
        <v>1694377500</v>
      </c>
      <c r="J222" s="3"/>
      <c r="K222" t="s">
        <v>111</v>
      </c>
      <c r="L222" t="s">
        <v>112</v>
      </c>
      <c r="M222">
        <v>2.25</v>
      </c>
      <c r="N222">
        <v>1.65</v>
      </c>
      <c r="O222" t="s">
        <v>242</v>
      </c>
      <c r="P222" s="12">
        <f t="shared" si="20"/>
        <v>45178.833333333336</v>
      </c>
      <c r="Q222" s="13">
        <f t="shared" ca="1" si="21"/>
        <v>1694289600.0000002</v>
      </c>
      <c r="R222">
        <f t="shared" si="22"/>
        <v>0.16161616161616166</v>
      </c>
      <c r="S222">
        <f t="shared" si="23"/>
        <v>0.59180808080808078</v>
      </c>
    </row>
    <row r="223" spans="2:19" x14ac:dyDescent="0.25">
      <c r="B223" s="28" t="s">
        <v>34</v>
      </c>
      <c r="C223" s="29" t="s">
        <v>32</v>
      </c>
      <c r="D223" s="29" t="s">
        <v>12</v>
      </c>
      <c r="E223" s="29">
        <v>2.9</v>
      </c>
      <c r="F223" s="29">
        <v>1.42</v>
      </c>
      <c r="G223" s="30" t="s">
        <v>241</v>
      </c>
      <c r="H223" s="12">
        <f t="shared" si="18"/>
        <v>45179.850694444445</v>
      </c>
      <c r="I223" s="13">
        <f t="shared" ca="1" si="19"/>
        <v>1694377500</v>
      </c>
      <c r="J223" s="3"/>
      <c r="K223" t="s">
        <v>113</v>
      </c>
      <c r="L223" t="s">
        <v>112</v>
      </c>
      <c r="M223">
        <v>1.01</v>
      </c>
      <c r="N223">
        <v>23</v>
      </c>
      <c r="O223" t="s">
        <v>242</v>
      </c>
      <c r="P223" s="12">
        <f t="shared" si="20"/>
        <v>45178.833333333336</v>
      </c>
      <c r="Q223" s="13">
        <f t="shared" ca="1" si="21"/>
        <v>1694289600.0000002</v>
      </c>
      <c r="R223">
        <f t="shared" si="22"/>
        <v>0.9466207490314249</v>
      </c>
      <c r="S223">
        <f t="shared" si="23"/>
        <v>0.98431037451571246</v>
      </c>
    </row>
    <row r="224" spans="2:19" x14ac:dyDescent="0.25">
      <c r="B224" s="28" t="s">
        <v>34</v>
      </c>
      <c r="C224" s="29" t="s">
        <v>32</v>
      </c>
      <c r="D224" s="29" t="s">
        <v>3</v>
      </c>
      <c r="E224" s="29">
        <v>2.9</v>
      </c>
      <c r="F224" s="29">
        <v>1.4</v>
      </c>
      <c r="G224" s="30" t="s">
        <v>241</v>
      </c>
      <c r="H224" s="12">
        <f t="shared" si="18"/>
        <v>45179.850694444445</v>
      </c>
      <c r="I224" s="13">
        <f t="shared" ca="1" si="19"/>
        <v>1694377500</v>
      </c>
      <c r="J224" s="3"/>
      <c r="K224" t="s">
        <v>113</v>
      </c>
      <c r="L224" t="s">
        <v>112</v>
      </c>
      <c r="M224">
        <v>1</v>
      </c>
      <c r="N224">
        <v>41</v>
      </c>
      <c r="O224" t="s">
        <v>242</v>
      </c>
      <c r="P224" s="12">
        <f t="shared" si="20"/>
        <v>45178.833333333336</v>
      </c>
      <c r="Q224" s="13">
        <f t="shared" ca="1" si="21"/>
        <v>1694289600.0000002</v>
      </c>
      <c r="R224">
        <f t="shared" si="22"/>
        <v>0.97560975609756095</v>
      </c>
      <c r="S224">
        <f t="shared" si="23"/>
        <v>0.99880487804878049</v>
      </c>
    </row>
    <row r="225" spans="2:19" x14ac:dyDescent="0.25">
      <c r="B225" s="28" t="s">
        <v>34</v>
      </c>
      <c r="C225" s="29" t="s">
        <v>32</v>
      </c>
      <c r="D225" s="29" t="s">
        <v>6</v>
      </c>
      <c r="E225" s="29">
        <v>3.05</v>
      </c>
      <c r="F225" s="29">
        <v>1.41</v>
      </c>
      <c r="G225" s="30" t="s">
        <v>241</v>
      </c>
      <c r="H225" s="12">
        <f t="shared" si="18"/>
        <v>45179.850694444445</v>
      </c>
      <c r="I225" s="13">
        <f t="shared" ca="1" si="19"/>
        <v>1694377500</v>
      </c>
      <c r="J225" s="3"/>
      <c r="K225" t="s">
        <v>114</v>
      </c>
      <c r="L225" t="s">
        <v>115</v>
      </c>
      <c r="M225">
        <v>21</v>
      </c>
      <c r="N225">
        <v>1.01</v>
      </c>
      <c r="O225" t="s">
        <v>242</v>
      </c>
      <c r="P225" s="12">
        <f t="shared" si="20"/>
        <v>45178.874305555553</v>
      </c>
      <c r="Q225" s="13">
        <f t="shared" ca="1" si="21"/>
        <v>1694293139.9999998</v>
      </c>
      <c r="R225">
        <f t="shared" si="22"/>
        <v>0.94247996228194242</v>
      </c>
      <c r="S225">
        <f t="shared" si="23"/>
        <v>0.98223998114097122</v>
      </c>
    </row>
    <row r="226" spans="2:19" x14ac:dyDescent="0.25">
      <c r="B226" s="28" t="s">
        <v>34</v>
      </c>
      <c r="C226" s="29" t="s">
        <v>32</v>
      </c>
      <c r="D226" s="29" t="s">
        <v>5</v>
      </c>
      <c r="E226" s="29">
        <v>2.95</v>
      </c>
      <c r="F226" s="29">
        <v>1.43</v>
      </c>
      <c r="G226" s="30" t="s">
        <v>241</v>
      </c>
      <c r="H226" s="12">
        <f t="shared" si="18"/>
        <v>45179.850694444445</v>
      </c>
      <c r="I226" s="13">
        <f t="shared" ca="1" si="19"/>
        <v>1694377500</v>
      </c>
      <c r="J226" s="3"/>
      <c r="K226" t="s">
        <v>114</v>
      </c>
      <c r="L226" t="s">
        <v>115</v>
      </c>
      <c r="M226">
        <v>26</v>
      </c>
      <c r="N226">
        <v>1.01</v>
      </c>
      <c r="O226" t="s">
        <v>242</v>
      </c>
      <c r="P226" s="12">
        <f t="shared" si="20"/>
        <v>45178.874305555553</v>
      </c>
      <c r="Q226" s="13">
        <f t="shared" ca="1" si="21"/>
        <v>1694293139.9999998</v>
      </c>
      <c r="R226">
        <f t="shared" si="22"/>
        <v>0.95163747143945165</v>
      </c>
      <c r="S226">
        <f t="shared" si="23"/>
        <v>0.98681873571972578</v>
      </c>
    </row>
    <row r="227" spans="2:19" x14ac:dyDescent="0.25">
      <c r="B227" s="28" t="s">
        <v>34</v>
      </c>
      <c r="C227" s="29" t="s">
        <v>32</v>
      </c>
      <c r="D227" s="29" t="s">
        <v>10</v>
      </c>
      <c r="E227" s="29">
        <v>2.95</v>
      </c>
      <c r="F227" s="29">
        <v>1.42</v>
      </c>
      <c r="G227" s="30" t="s">
        <v>241</v>
      </c>
      <c r="H227" s="12">
        <f t="shared" si="18"/>
        <v>45179.850694444445</v>
      </c>
      <c r="I227" s="13">
        <f t="shared" ca="1" si="19"/>
        <v>1694377500</v>
      </c>
      <c r="J227" s="3"/>
      <c r="K227" t="s">
        <v>114</v>
      </c>
      <c r="L227" t="s">
        <v>115</v>
      </c>
      <c r="M227">
        <v>16</v>
      </c>
      <c r="N227">
        <v>1.01</v>
      </c>
      <c r="O227" t="s">
        <v>242</v>
      </c>
      <c r="P227" s="12">
        <f t="shared" si="20"/>
        <v>45178.874305555553</v>
      </c>
      <c r="Q227" s="13">
        <f t="shared" ca="1" si="21"/>
        <v>1694293139.9999998</v>
      </c>
      <c r="R227">
        <f t="shared" si="22"/>
        <v>0.92759900990099009</v>
      </c>
      <c r="S227">
        <f t="shared" si="23"/>
        <v>0.97479950495049505</v>
      </c>
    </row>
    <row r="228" spans="2:19" x14ac:dyDescent="0.25">
      <c r="B228" s="28" t="s">
        <v>34</v>
      </c>
      <c r="C228" s="29" t="s">
        <v>32</v>
      </c>
      <c r="D228" s="29" t="s">
        <v>43</v>
      </c>
      <c r="E228" s="29">
        <v>3</v>
      </c>
      <c r="F228" s="29">
        <v>1.42</v>
      </c>
      <c r="G228" s="30" t="s">
        <v>241</v>
      </c>
      <c r="H228" s="12">
        <f t="shared" si="18"/>
        <v>45179.850694444445</v>
      </c>
      <c r="I228" s="13">
        <f t="shared" ca="1" si="19"/>
        <v>1694377500</v>
      </c>
      <c r="J228" s="3"/>
      <c r="K228" t="s">
        <v>116</v>
      </c>
      <c r="L228" t="s">
        <v>117</v>
      </c>
      <c r="M228">
        <v>7.25</v>
      </c>
      <c r="N228">
        <v>1.1100000000000001</v>
      </c>
      <c r="O228" t="s">
        <v>242</v>
      </c>
      <c r="P228" s="12">
        <f t="shared" si="20"/>
        <v>45178.884722222225</v>
      </c>
      <c r="Q228" s="13">
        <f t="shared" ca="1" si="21"/>
        <v>1694294040.0000002</v>
      </c>
      <c r="R228">
        <f t="shared" si="22"/>
        <v>0.76296986641814213</v>
      </c>
      <c r="S228">
        <f t="shared" si="23"/>
        <v>0.89248493320907107</v>
      </c>
    </row>
    <row r="229" spans="2:19" x14ac:dyDescent="0.25">
      <c r="B229" s="28" t="s">
        <v>34</v>
      </c>
      <c r="C229" s="29" t="s">
        <v>32</v>
      </c>
      <c r="D229" s="29" t="s">
        <v>11</v>
      </c>
      <c r="E229" s="29">
        <v>2.92</v>
      </c>
      <c r="F229" s="29">
        <v>1.43</v>
      </c>
      <c r="G229" s="30" t="s">
        <v>241</v>
      </c>
      <c r="H229" s="12">
        <f t="shared" si="18"/>
        <v>45179.850694444445</v>
      </c>
      <c r="I229" s="13">
        <f t="shared" ca="1" si="19"/>
        <v>1694377500</v>
      </c>
      <c r="J229" s="3"/>
      <c r="K229" t="s">
        <v>116</v>
      </c>
      <c r="L229" t="s">
        <v>117</v>
      </c>
      <c r="M229">
        <v>8.1999999999999993</v>
      </c>
      <c r="N229">
        <v>1.08</v>
      </c>
      <c r="O229" t="s">
        <v>242</v>
      </c>
      <c r="P229" s="12">
        <f t="shared" si="20"/>
        <v>45178.884722222225</v>
      </c>
      <c r="Q229" s="13">
        <f t="shared" ca="1" si="21"/>
        <v>1694294040.0000002</v>
      </c>
      <c r="R229">
        <f t="shared" si="22"/>
        <v>0.8039747064137307</v>
      </c>
      <c r="S229">
        <f t="shared" si="23"/>
        <v>0.9129873532068653</v>
      </c>
    </row>
    <row r="230" spans="2:19" x14ac:dyDescent="0.25">
      <c r="B230" s="28" t="s">
        <v>34</v>
      </c>
      <c r="C230" s="29" t="s">
        <v>32</v>
      </c>
      <c r="D230" s="29" t="s">
        <v>7</v>
      </c>
      <c r="E230" s="29">
        <v>2.9</v>
      </c>
      <c r="F230" s="29">
        <v>1.4</v>
      </c>
      <c r="G230" s="30" t="s">
        <v>241</v>
      </c>
      <c r="H230" s="12">
        <f t="shared" si="18"/>
        <v>45179.850694444445</v>
      </c>
      <c r="I230" s="13">
        <f t="shared" ca="1" si="19"/>
        <v>1694377500</v>
      </c>
      <c r="J230" s="3"/>
      <c r="K230" t="s">
        <v>116</v>
      </c>
      <c r="L230" t="s">
        <v>117</v>
      </c>
      <c r="M230">
        <v>7</v>
      </c>
      <c r="N230">
        <v>1.1100000000000001</v>
      </c>
      <c r="O230" t="s">
        <v>242</v>
      </c>
      <c r="P230" s="12">
        <f t="shared" si="20"/>
        <v>45178.884722222225</v>
      </c>
      <c r="Q230" s="13">
        <f t="shared" ca="1" si="21"/>
        <v>1694294040.0000002</v>
      </c>
      <c r="R230">
        <f t="shared" si="22"/>
        <v>0.75804375804375801</v>
      </c>
      <c r="S230">
        <f t="shared" si="23"/>
        <v>0.89002187902187901</v>
      </c>
    </row>
    <row r="231" spans="2:19" x14ac:dyDescent="0.25">
      <c r="B231" s="28" t="s">
        <v>35</v>
      </c>
      <c r="C231" s="29" t="s">
        <v>32</v>
      </c>
      <c r="D231" s="29" t="s">
        <v>13</v>
      </c>
      <c r="E231" s="29">
        <v>1.89</v>
      </c>
      <c r="F231" s="29">
        <v>1.96</v>
      </c>
      <c r="G231" s="30" t="s">
        <v>241</v>
      </c>
      <c r="H231" s="12">
        <f t="shared" si="18"/>
        <v>45179.850694444445</v>
      </c>
      <c r="I231" s="13">
        <f t="shared" ca="1" si="19"/>
        <v>1694377500</v>
      </c>
      <c r="J231" s="3"/>
      <c r="K231" t="s">
        <v>116</v>
      </c>
      <c r="L231" t="s">
        <v>117</v>
      </c>
      <c r="M231">
        <v>7.5</v>
      </c>
      <c r="N231">
        <v>1.1000000000000001</v>
      </c>
      <c r="O231" t="s">
        <v>242</v>
      </c>
      <c r="P231" s="12">
        <f t="shared" si="20"/>
        <v>45178.884722222225</v>
      </c>
      <c r="Q231" s="13">
        <f t="shared" ca="1" si="21"/>
        <v>1694294040.0000002</v>
      </c>
      <c r="R231">
        <f t="shared" si="22"/>
        <v>0.77575757575757576</v>
      </c>
      <c r="S231">
        <f t="shared" si="23"/>
        <v>0.89887878787878783</v>
      </c>
    </row>
    <row r="232" spans="2:19" x14ac:dyDescent="0.25">
      <c r="B232" s="28" t="s">
        <v>35</v>
      </c>
      <c r="C232" s="29" t="s">
        <v>32</v>
      </c>
      <c r="D232" s="29" t="s">
        <v>9</v>
      </c>
      <c r="E232" s="29">
        <v>1.87</v>
      </c>
      <c r="F232" s="29">
        <v>1.95</v>
      </c>
      <c r="G232" s="30" t="s">
        <v>241</v>
      </c>
      <c r="H232" s="12">
        <f t="shared" si="18"/>
        <v>45179.850694444445</v>
      </c>
      <c r="I232" s="13">
        <f t="shared" ca="1" si="19"/>
        <v>1694377500</v>
      </c>
      <c r="J232" s="3"/>
      <c r="K232" t="s">
        <v>116</v>
      </c>
      <c r="L232" t="s">
        <v>117</v>
      </c>
      <c r="M232">
        <v>8</v>
      </c>
      <c r="N232">
        <v>1.07</v>
      </c>
      <c r="O232" t="s">
        <v>242</v>
      </c>
      <c r="P232" s="12">
        <f t="shared" si="20"/>
        <v>45178.884722222225</v>
      </c>
      <c r="Q232" s="13">
        <f t="shared" ca="1" si="21"/>
        <v>1694294040.0000002</v>
      </c>
      <c r="R232">
        <f t="shared" si="22"/>
        <v>0.80957943925233644</v>
      </c>
      <c r="S232">
        <f t="shared" si="23"/>
        <v>0.91578971962616817</v>
      </c>
    </row>
    <row r="233" spans="2:19" x14ac:dyDescent="0.25">
      <c r="B233" s="28" t="s">
        <v>35</v>
      </c>
      <c r="C233" s="29" t="s">
        <v>32</v>
      </c>
      <c r="D233" s="29" t="s">
        <v>41</v>
      </c>
      <c r="E233" s="29">
        <v>1.86</v>
      </c>
      <c r="F233" s="29">
        <v>1.95</v>
      </c>
      <c r="G233" s="30" t="s">
        <v>241</v>
      </c>
      <c r="H233" s="12">
        <f t="shared" si="18"/>
        <v>45179.850694444445</v>
      </c>
      <c r="I233" s="13">
        <f t="shared" ca="1" si="19"/>
        <v>1694377500</v>
      </c>
      <c r="J233" s="3"/>
      <c r="K233" t="s">
        <v>116</v>
      </c>
      <c r="L233" t="s">
        <v>117</v>
      </c>
      <c r="M233">
        <v>8</v>
      </c>
      <c r="N233">
        <v>1.07</v>
      </c>
      <c r="O233" t="s">
        <v>242</v>
      </c>
      <c r="P233" s="12">
        <f t="shared" si="20"/>
        <v>45178.884722222225</v>
      </c>
      <c r="Q233" s="13">
        <f t="shared" ca="1" si="21"/>
        <v>1694294040.0000002</v>
      </c>
      <c r="R233">
        <f t="shared" si="22"/>
        <v>0.80957943925233644</v>
      </c>
      <c r="S233">
        <f t="shared" si="23"/>
        <v>0.91578971962616817</v>
      </c>
    </row>
    <row r="234" spans="2:19" x14ac:dyDescent="0.25">
      <c r="B234" s="28" t="s">
        <v>35</v>
      </c>
      <c r="C234" s="29" t="s">
        <v>32</v>
      </c>
      <c r="D234" s="29" t="s">
        <v>42</v>
      </c>
      <c r="E234" s="29">
        <v>1.83</v>
      </c>
      <c r="F234" s="29">
        <v>2</v>
      </c>
      <c r="G234" s="30" t="s">
        <v>241</v>
      </c>
      <c r="H234" s="12">
        <f t="shared" si="18"/>
        <v>45179.850694444445</v>
      </c>
      <c r="I234" s="13">
        <f t="shared" ca="1" si="19"/>
        <v>1694377500</v>
      </c>
      <c r="J234" s="3"/>
      <c r="K234" t="s">
        <v>116</v>
      </c>
      <c r="L234" t="s">
        <v>117</v>
      </c>
      <c r="M234">
        <v>7</v>
      </c>
      <c r="N234">
        <v>1.1100000000000001</v>
      </c>
      <c r="O234" t="s">
        <v>242</v>
      </c>
      <c r="P234" s="12">
        <f t="shared" si="20"/>
        <v>45178.884722222225</v>
      </c>
      <c r="Q234" s="13">
        <f t="shared" ca="1" si="21"/>
        <v>1694294040.0000002</v>
      </c>
      <c r="R234">
        <f t="shared" si="22"/>
        <v>0.75804375804375801</v>
      </c>
      <c r="S234">
        <f t="shared" si="23"/>
        <v>0.89002187902187901</v>
      </c>
    </row>
    <row r="235" spans="2:19" x14ac:dyDescent="0.25">
      <c r="B235" s="28" t="s">
        <v>35</v>
      </c>
      <c r="C235" s="29" t="s">
        <v>32</v>
      </c>
      <c r="D235" s="29" t="s">
        <v>2</v>
      </c>
      <c r="E235" s="29">
        <v>1.83</v>
      </c>
      <c r="F235" s="29">
        <v>1.97</v>
      </c>
      <c r="G235" s="30" t="s">
        <v>241</v>
      </c>
      <c r="H235" s="12">
        <f t="shared" si="18"/>
        <v>45179.850694444445</v>
      </c>
      <c r="I235" s="13">
        <f t="shared" ca="1" si="19"/>
        <v>1694377500</v>
      </c>
      <c r="J235" s="3"/>
      <c r="K235" t="s">
        <v>116</v>
      </c>
      <c r="L235" t="s">
        <v>117</v>
      </c>
      <c r="M235">
        <v>7.6</v>
      </c>
      <c r="N235">
        <v>1.1000000000000001</v>
      </c>
      <c r="O235" t="s">
        <v>242</v>
      </c>
      <c r="P235" s="12">
        <f t="shared" si="20"/>
        <v>45178.884722222225</v>
      </c>
      <c r="Q235" s="13">
        <f t="shared" ca="1" si="21"/>
        <v>1694294040.0000002</v>
      </c>
      <c r="R235">
        <f t="shared" si="22"/>
        <v>0.77751196172248804</v>
      </c>
      <c r="S235">
        <f t="shared" si="23"/>
        <v>0.89975598086124409</v>
      </c>
    </row>
    <row r="236" spans="2:19" x14ac:dyDescent="0.25">
      <c r="B236" s="28" t="s">
        <v>35</v>
      </c>
      <c r="C236" s="29" t="s">
        <v>32</v>
      </c>
      <c r="D236" s="29" t="s">
        <v>16</v>
      </c>
      <c r="E236" s="29">
        <v>1.87</v>
      </c>
      <c r="F236" s="29">
        <v>1.95</v>
      </c>
      <c r="G236" s="30" t="s">
        <v>241</v>
      </c>
      <c r="H236" s="12">
        <f t="shared" si="18"/>
        <v>45179.850694444445</v>
      </c>
      <c r="I236" s="13">
        <f t="shared" ca="1" si="19"/>
        <v>1694377500</v>
      </c>
      <c r="J236" s="3"/>
      <c r="K236" t="s">
        <v>116</v>
      </c>
      <c r="L236" t="s">
        <v>117</v>
      </c>
      <c r="M236">
        <v>7.6</v>
      </c>
      <c r="N236">
        <v>1.1000000000000001</v>
      </c>
      <c r="O236" t="s">
        <v>242</v>
      </c>
      <c r="P236" s="12">
        <f t="shared" si="20"/>
        <v>45178.884722222225</v>
      </c>
      <c r="Q236" s="13">
        <f t="shared" ca="1" si="21"/>
        <v>1694294040.0000002</v>
      </c>
      <c r="R236">
        <f t="shared" si="22"/>
        <v>0.77751196172248804</v>
      </c>
      <c r="S236">
        <f t="shared" si="23"/>
        <v>0.89975598086124409</v>
      </c>
    </row>
    <row r="237" spans="2:19" x14ac:dyDescent="0.25">
      <c r="B237" s="28" t="s">
        <v>35</v>
      </c>
      <c r="C237" s="29" t="s">
        <v>32</v>
      </c>
      <c r="D237" s="29" t="s">
        <v>4</v>
      </c>
      <c r="E237" s="29">
        <v>1.83</v>
      </c>
      <c r="F237" s="29">
        <v>2</v>
      </c>
      <c r="G237" s="30" t="s">
        <v>241</v>
      </c>
      <c r="H237" s="12">
        <f t="shared" si="18"/>
        <v>45179.850694444445</v>
      </c>
      <c r="I237" s="13">
        <f t="shared" ca="1" si="19"/>
        <v>1694377500</v>
      </c>
      <c r="J237" s="3"/>
      <c r="K237" t="s">
        <v>116</v>
      </c>
      <c r="L237" t="s">
        <v>117</v>
      </c>
      <c r="M237">
        <v>6.5</v>
      </c>
      <c r="N237">
        <v>1.1200000000000001</v>
      </c>
      <c r="O237" t="s">
        <v>242</v>
      </c>
      <c r="P237" s="12">
        <f t="shared" si="20"/>
        <v>45178.884722222225</v>
      </c>
      <c r="Q237" s="13">
        <f t="shared" ca="1" si="21"/>
        <v>1694294040.0000002</v>
      </c>
      <c r="R237">
        <f t="shared" si="22"/>
        <v>0.73901098901098894</v>
      </c>
      <c r="S237">
        <f t="shared" si="23"/>
        <v>0.88050549450549442</v>
      </c>
    </row>
    <row r="238" spans="2:19" x14ac:dyDescent="0.25">
      <c r="B238" s="28" t="s">
        <v>35</v>
      </c>
      <c r="C238" s="29" t="s">
        <v>32</v>
      </c>
      <c r="D238" s="29" t="s">
        <v>12</v>
      </c>
      <c r="E238" s="29">
        <v>1.83</v>
      </c>
      <c r="F238" s="29">
        <v>2</v>
      </c>
      <c r="G238" s="30" t="s">
        <v>241</v>
      </c>
      <c r="H238" s="12">
        <f t="shared" si="18"/>
        <v>45179.850694444445</v>
      </c>
      <c r="I238" s="13">
        <f t="shared" ca="1" si="19"/>
        <v>1694377500</v>
      </c>
      <c r="J238" s="3"/>
      <c r="K238" t="s">
        <v>116</v>
      </c>
      <c r="L238" t="s">
        <v>117</v>
      </c>
      <c r="M238">
        <v>7</v>
      </c>
      <c r="N238">
        <v>1.1100000000000001</v>
      </c>
      <c r="O238" t="s">
        <v>242</v>
      </c>
      <c r="P238" s="12">
        <f t="shared" si="20"/>
        <v>45178.884722222225</v>
      </c>
      <c r="Q238" s="13">
        <f t="shared" ca="1" si="21"/>
        <v>1694294040.0000002</v>
      </c>
      <c r="R238">
        <f t="shared" si="22"/>
        <v>0.75804375804375801</v>
      </c>
      <c r="S238">
        <f t="shared" si="23"/>
        <v>0.89002187902187901</v>
      </c>
    </row>
    <row r="239" spans="2:19" x14ac:dyDescent="0.25">
      <c r="B239" s="28" t="s">
        <v>35</v>
      </c>
      <c r="C239" s="29" t="s">
        <v>32</v>
      </c>
      <c r="D239" s="29" t="s">
        <v>3</v>
      </c>
      <c r="E239" s="29">
        <v>1.83</v>
      </c>
      <c r="F239" s="29">
        <v>1.97</v>
      </c>
      <c r="G239" s="30" t="s">
        <v>241</v>
      </c>
      <c r="H239" s="12">
        <f t="shared" si="18"/>
        <v>45179.850694444445</v>
      </c>
      <c r="I239" s="13">
        <f t="shared" ca="1" si="19"/>
        <v>1694377500</v>
      </c>
      <c r="J239" s="3"/>
      <c r="K239" t="s">
        <v>116</v>
      </c>
      <c r="L239" t="s">
        <v>117</v>
      </c>
      <c r="M239">
        <v>7</v>
      </c>
      <c r="N239">
        <v>1.1000000000000001</v>
      </c>
      <c r="O239" t="s">
        <v>242</v>
      </c>
      <c r="P239" s="12">
        <f t="shared" si="20"/>
        <v>45178.884722222225</v>
      </c>
      <c r="Q239" s="13">
        <f t="shared" ca="1" si="21"/>
        <v>1694294040.0000002</v>
      </c>
      <c r="R239">
        <f t="shared" si="22"/>
        <v>0.76623376623376616</v>
      </c>
      <c r="S239">
        <f t="shared" si="23"/>
        <v>0.89411688311688309</v>
      </c>
    </row>
    <row r="240" spans="2:19" x14ac:dyDescent="0.25">
      <c r="B240" s="28" t="s">
        <v>35</v>
      </c>
      <c r="C240" s="29" t="s">
        <v>32</v>
      </c>
      <c r="D240" s="29" t="s">
        <v>6</v>
      </c>
      <c r="E240" s="29">
        <v>1.83</v>
      </c>
      <c r="F240" s="29">
        <v>2</v>
      </c>
      <c r="G240" s="30" t="s">
        <v>241</v>
      </c>
      <c r="H240" s="12">
        <f t="shared" si="18"/>
        <v>45179.850694444445</v>
      </c>
      <c r="I240" s="13">
        <f t="shared" ca="1" si="19"/>
        <v>1694377500</v>
      </c>
      <c r="J240" s="3"/>
      <c r="K240" t="s">
        <v>116</v>
      </c>
      <c r="L240" t="s">
        <v>117</v>
      </c>
      <c r="M240">
        <v>6.25</v>
      </c>
      <c r="N240">
        <v>1.1200000000000001</v>
      </c>
      <c r="O240" t="s">
        <v>242</v>
      </c>
      <c r="P240" s="12">
        <f t="shared" si="20"/>
        <v>45178.884722222225</v>
      </c>
      <c r="Q240" s="13">
        <f t="shared" ca="1" si="21"/>
        <v>1694294040.0000002</v>
      </c>
      <c r="R240">
        <f t="shared" si="22"/>
        <v>0.73285714285714276</v>
      </c>
      <c r="S240">
        <f t="shared" si="23"/>
        <v>0.87742857142857145</v>
      </c>
    </row>
    <row r="241" spans="2:19" x14ac:dyDescent="0.25">
      <c r="B241" s="28" t="s">
        <v>35</v>
      </c>
      <c r="C241" s="29" t="s">
        <v>32</v>
      </c>
      <c r="D241" s="29" t="s">
        <v>5</v>
      </c>
      <c r="E241" s="29">
        <v>1.87</v>
      </c>
      <c r="F241" s="29">
        <v>1.95</v>
      </c>
      <c r="G241" s="30" t="s">
        <v>241</v>
      </c>
      <c r="H241" s="12">
        <f t="shared" si="18"/>
        <v>45179.850694444445</v>
      </c>
      <c r="I241" s="13">
        <f t="shared" ca="1" si="19"/>
        <v>1694377500</v>
      </c>
      <c r="J241" s="3"/>
      <c r="K241" t="s">
        <v>116</v>
      </c>
      <c r="L241" t="s">
        <v>117</v>
      </c>
      <c r="M241">
        <v>8.25</v>
      </c>
      <c r="N241">
        <v>1.0900000000000001</v>
      </c>
      <c r="O241" t="s">
        <v>242</v>
      </c>
      <c r="P241" s="12">
        <f t="shared" si="20"/>
        <v>45178.884722222225</v>
      </c>
      <c r="Q241" s="13">
        <f t="shared" ca="1" si="21"/>
        <v>1694294040.0000002</v>
      </c>
      <c r="R241">
        <f t="shared" si="22"/>
        <v>0.79621907144842918</v>
      </c>
      <c r="S241">
        <f t="shared" si="23"/>
        <v>0.9091095357242146</v>
      </c>
    </row>
    <row r="242" spans="2:19" x14ac:dyDescent="0.25">
      <c r="B242" s="28" t="s">
        <v>35</v>
      </c>
      <c r="C242" s="29" t="s">
        <v>32</v>
      </c>
      <c r="D242" s="29" t="s">
        <v>10</v>
      </c>
      <c r="E242" s="29">
        <v>1.87</v>
      </c>
      <c r="F242" s="29">
        <v>1.95</v>
      </c>
      <c r="G242" s="30" t="s">
        <v>241</v>
      </c>
      <c r="H242" s="12">
        <f t="shared" si="18"/>
        <v>45179.850694444445</v>
      </c>
      <c r="I242" s="13">
        <f t="shared" ca="1" si="19"/>
        <v>1694377500</v>
      </c>
      <c r="J242" s="3"/>
      <c r="K242" t="s">
        <v>118</v>
      </c>
      <c r="L242" t="s">
        <v>119</v>
      </c>
      <c r="M242">
        <v>1.1200000000000001</v>
      </c>
      <c r="N242">
        <v>6.7</v>
      </c>
      <c r="O242" t="s">
        <v>242</v>
      </c>
      <c r="P242" s="12">
        <f t="shared" si="20"/>
        <v>45178.915972222225</v>
      </c>
      <c r="Q242" s="13">
        <f t="shared" ca="1" si="21"/>
        <v>1694296740.0000002</v>
      </c>
      <c r="R242">
        <f t="shared" si="22"/>
        <v>0.74360341151385922</v>
      </c>
      <c r="S242">
        <f t="shared" si="23"/>
        <v>0.88280170575692962</v>
      </c>
    </row>
    <row r="243" spans="2:19" x14ac:dyDescent="0.25">
      <c r="B243" s="28" t="s">
        <v>35</v>
      </c>
      <c r="C243" s="29" t="s">
        <v>32</v>
      </c>
      <c r="D243" s="29" t="s">
        <v>43</v>
      </c>
      <c r="E243" s="29">
        <v>1.83</v>
      </c>
      <c r="F243" s="29">
        <v>2</v>
      </c>
      <c r="G243" s="30" t="s">
        <v>241</v>
      </c>
      <c r="H243" s="12">
        <f t="shared" si="18"/>
        <v>45179.850694444445</v>
      </c>
      <c r="I243" s="13">
        <f t="shared" ca="1" si="19"/>
        <v>1694377500</v>
      </c>
      <c r="J243" s="3"/>
      <c r="K243" t="s">
        <v>118</v>
      </c>
      <c r="L243" t="s">
        <v>119</v>
      </c>
      <c r="M243">
        <v>1.1200000000000001</v>
      </c>
      <c r="N243">
        <v>6.5</v>
      </c>
      <c r="O243" t="s">
        <v>242</v>
      </c>
      <c r="P243" s="12">
        <f t="shared" si="20"/>
        <v>45178.915972222225</v>
      </c>
      <c r="Q243" s="13">
        <f t="shared" ca="1" si="21"/>
        <v>1694296740.0000002</v>
      </c>
      <c r="R243">
        <f t="shared" si="22"/>
        <v>0.73901098901098894</v>
      </c>
      <c r="S243">
        <f t="shared" si="23"/>
        <v>0.88050549450549442</v>
      </c>
    </row>
    <row r="244" spans="2:19" x14ac:dyDescent="0.25">
      <c r="B244" s="28" t="s">
        <v>35</v>
      </c>
      <c r="C244" s="29" t="s">
        <v>32</v>
      </c>
      <c r="D244" s="29" t="s">
        <v>11</v>
      </c>
      <c r="E244" s="29">
        <v>1.83</v>
      </c>
      <c r="F244" s="29">
        <v>2</v>
      </c>
      <c r="G244" s="30" t="s">
        <v>241</v>
      </c>
      <c r="H244" s="12">
        <f t="shared" si="18"/>
        <v>45179.850694444445</v>
      </c>
      <c r="I244" s="13">
        <f t="shared" ca="1" si="19"/>
        <v>1694377500</v>
      </c>
      <c r="J244" s="3"/>
      <c r="K244" t="s">
        <v>118</v>
      </c>
      <c r="L244" t="s">
        <v>119</v>
      </c>
      <c r="M244">
        <v>1.1200000000000001</v>
      </c>
      <c r="N244">
        <v>6.5</v>
      </c>
      <c r="O244" t="s">
        <v>242</v>
      </c>
      <c r="P244" s="12">
        <f t="shared" si="20"/>
        <v>45178.915972222225</v>
      </c>
      <c r="Q244" s="13">
        <f t="shared" ca="1" si="21"/>
        <v>1694296740.0000002</v>
      </c>
      <c r="R244">
        <f t="shared" si="22"/>
        <v>0.73901098901098894</v>
      </c>
      <c r="S244">
        <f t="shared" si="23"/>
        <v>0.88050549450549442</v>
      </c>
    </row>
    <row r="245" spans="2:19" x14ac:dyDescent="0.25">
      <c r="B245" s="28" t="s">
        <v>35</v>
      </c>
      <c r="C245" s="29" t="s">
        <v>32</v>
      </c>
      <c r="D245" s="29" t="s">
        <v>7</v>
      </c>
      <c r="E245" s="29">
        <v>1.83</v>
      </c>
      <c r="F245" s="29">
        <v>1.97</v>
      </c>
      <c r="G245" s="30" t="s">
        <v>241</v>
      </c>
      <c r="H245" s="12">
        <f t="shared" si="18"/>
        <v>45179.850694444445</v>
      </c>
      <c r="I245" s="13">
        <f t="shared" ca="1" si="19"/>
        <v>1694377500</v>
      </c>
      <c r="J245" s="3"/>
      <c r="K245" t="s">
        <v>118</v>
      </c>
      <c r="L245" t="s">
        <v>119</v>
      </c>
      <c r="M245">
        <v>1.1299999999999999</v>
      </c>
      <c r="N245">
        <v>6.2</v>
      </c>
      <c r="O245" t="s">
        <v>242</v>
      </c>
      <c r="P245" s="12">
        <f t="shared" si="20"/>
        <v>45178.915972222225</v>
      </c>
      <c r="Q245" s="13">
        <f t="shared" ca="1" si="21"/>
        <v>1694296740.0000002</v>
      </c>
      <c r="R245">
        <f t="shared" si="22"/>
        <v>0.72366542963174429</v>
      </c>
      <c r="S245">
        <f t="shared" si="23"/>
        <v>0.8728327148158721</v>
      </c>
    </row>
    <row r="246" spans="2:19" x14ac:dyDescent="0.25">
      <c r="B246" s="28" t="s">
        <v>36</v>
      </c>
      <c r="C246" s="29" t="s">
        <v>32</v>
      </c>
      <c r="D246" s="29" t="s">
        <v>13</v>
      </c>
      <c r="E246" s="29">
        <v>1.62</v>
      </c>
      <c r="F246" s="29">
        <v>2.36</v>
      </c>
      <c r="G246" s="30" t="s">
        <v>241</v>
      </c>
      <c r="H246" s="12">
        <f t="shared" si="18"/>
        <v>45179.850694444445</v>
      </c>
      <c r="I246" s="13">
        <f t="shared" ca="1" si="19"/>
        <v>1694377500</v>
      </c>
      <c r="J246" s="3"/>
      <c r="K246" t="s">
        <v>118</v>
      </c>
      <c r="L246" t="s">
        <v>119</v>
      </c>
      <c r="M246">
        <v>1.1100000000000001</v>
      </c>
      <c r="N246">
        <v>7</v>
      </c>
      <c r="O246" t="s">
        <v>242</v>
      </c>
      <c r="P246" s="12">
        <f t="shared" si="20"/>
        <v>45178.915972222225</v>
      </c>
      <c r="Q246" s="13">
        <f t="shared" ca="1" si="21"/>
        <v>1694296740.0000002</v>
      </c>
      <c r="R246">
        <f t="shared" si="22"/>
        <v>0.75804375804375801</v>
      </c>
      <c r="S246">
        <f t="shared" si="23"/>
        <v>0.89002187902187901</v>
      </c>
    </row>
    <row r="247" spans="2:19" x14ac:dyDescent="0.25">
      <c r="B247" s="28" t="s">
        <v>36</v>
      </c>
      <c r="C247" s="29" t="s">
        <v>32</v>
      </c>
      <c r="D247" s="29" t="s">
        <v>9</v>
      </c>
      <c r="E247" s="29">
        <v>1.61</v>
      </c>
      <c r="F247" s="29">
        <v>2.4</v>
      </c>
      <c r="G247" s="30" t="s">
        <v>241</v>
      </c>
      <c r="H247" s="12">
        <f t="shared" si="18"/>
        <v>45179.850694444445</v>
      </c>
      <c r="I247" s="13">
        <f t="shared" ca="1" si="19"/>
        <v>1694377500</v>
      </c>
      <c r="J247" s="3"/>
      <c r="K247" t="s">
        <v>118</v>
      </c>
      <c r="L247" t="s">
        <v>119</v>
      </c>
      <c r="M247">
        <v>1.1200000000000001</v>
      </c>
      <c r="N247">
        <v>6.5</v>
      </c>
      <c r="O247" t="s">
        <v>242</v>
      </c>
      <c r="P247" s="12">
        <f t="shared" si="20"/>
        <v>45178.915972222225</v>
      </c>
      <c r="Q247" s="13">
        <f t="shared" ca="1" si="21"/>
        <v>1694296740.0000002</v>
      </c>
      <c r="R247">
        <f t="shared" si="22"/>
        <v>0.73901098901098894</v>
      </c>
      <c r="S247">
        <f t="shared" si="23"/>
        <v>0.88050549450549442</v>
      </c>
    </row>
    <row r="248" spans="2:19" x14ac:dyDescent="0.25">
      <c r="B248" s="28" t="s">
        <v>36</v>
      </c>
      <c r="C248" s="29" t="s">
        <v>32</v>
      </c>
      <c r="D248" s="29" t="s">
        <v>41</v>
      </c>
      <c r="E248" s="29">
        <v>1.6</v>
      </c>
      <c r="F248" s="29">
        <v>2.35</v>
      </c>
      <c r="G248" s="30" t="s">
        <v>241</v>
      </c>
      <c r="H248" s="12">
        <f t="shared" si="18"/>
        <v>45179.850694444445</v>
      </c>
      <c r="I248" s="13">
        <f t="shared" ca="1" si="19"/>
        <v>1694377500</v>
      </c>
      <c r="J248" s="3"/>
      <c r="K248" t="s">
        <v>118</v>
      </c>
      <c r="L248" t="s">
        <v>119</v>
      </c>
      <c r="M248">
        <v>1.1299999999999999</v>
      </c>
      <c r="N248">
        <v>6.5</v>
      </c>
      <c r="O248" t="s">
        <v>242</v>
      </c>
      <c r="P248" s="12">
        <f t="shared" si="20"/>
        <v>45178.915972222225</v>
      </c>
      <c r="Q248" s="13">
        <f t="shared" ca="1" si="21"/>
        <v>1694296740.0000002</v>
      </c>
      <c r="R248">
        <f t="shared" si="22"/>
        <v>0.73110959836623557</v>
      </c>
      <c r="S248">
        <f t="shared" si="23"/>
        <v>0.87655479918311774</v>
      </c>
    </row>
    <row r="249" spans="2:19" x14ac:dyDescent="0.25">
      <c r="B249" s="28" t="s">
        <v>36</v>
      </c>
      <c r="C249" s="29" t="s">
        <v>32</v>
      </c>
      <c r="D249" s="29" t="s">
        <v>42</v>
      </c>
      <c r="E249" s="29">
        <v>1.57</v>
      </c>
      <c r="F249" s="29">
        <v>2.4500000000000002</v>
      </c>
      <c r="G249" s="30" t="s">
        <v>241</v>
      </c>
      <c r="H249" s="12">
        <f t="shared" si="18"/>
        <v>45179.850694444445</v>
      </c>
      <c r="I249" s="13">
        <f t="shared" ca="1" si="19"/>
        <v>1694377500</v>
      </c>
      <c r="J249" s="3"/>
      <c r="K249" t="s">
        <v>118</v>
      </c>
      <c r="L249" t="s">
        <v>119</v>
      </c>
      <c r="M249">
        <v>1.1299999999999999</v>
      </c>
      <c r="N249">
        <v>6.5</v>
      </c>
      <c r="O249" t="s">
        <v>242</v>
      </c>
      <c r="P249" s="12">
        <f t="shared" si="20"/>
        <v>45178.915972222225</v>
      </c>
      <c r="Q249" s="13">
        <f t="shared" ca="1" si="21"/>
        <v>1694296740.0000002</v>
      </c>
      <c r="R249">
        <f t="shared" si="22"/>
        <v>0.73110959836623557</v>
      </c>
      <c r="S249">
        <f t="shared" si="23"/>
        <v>0.87655479918311774</v>
      </c>
    </row>
    <row r="250" spans="2:19" x14ac:dyDescent="0.25">
      <c r="B250" s="28" t="s">
        <v>36</v>
      </c>
      <c r="C250" s="29" t="s">
        <v>32</v>
      </c>
      <c r="D250" s="29" t="s">
        <v>2</v>
      </c>
      <c r="E250" s="29">
        <v>1.62</v>
      </c>
      <c r="F250" s="29">
        <v>2.33</v>
      </c>
      <c r="G250" s="30" t="s">
        <v>241</v>
      </c>
      <c r="H250" s="12">
        <f t="shared" si="18"/>
        <v>45179.850694444445</v>
      </c>
      <c r="I250" s="13">
        <f t="shared" ca="1" si="19"/>
        <v>1694377500</v>
      </c>
      <c r="J250" s="3"/>
      <c r="K250" t="s">
        <v>118</v>
      </c>
      <c r="L250" t="s">
        <v>119</v>
      </c>
      <c r="M250">
        <v>1.1200000000000001</v>
      </c>
      <c r="N250">
        <v>6.5</v>
      </c>
      <c r="O250" t="s">
        <v>242</v>
      </c>
      <c r="P250" s="12">
        <f t="shared" si="20"/>
        <v>45178.915972222225</v>
      </c>
      <c r="Q250" s="13">
        <f t="shared" ca="1" si="21"/>
        <v>1694296740.0000002</v>
      </c>
      <c r="R250">
        <f t="shared" si="22"/>
        <v>0.73901098901098894</v>
      </c>
      <c r="S250">
        <f t="shared" si="23"/>
        <v>0.88050549450549442</v>
      </c>
    </row>
    <row r="251" spans="2:19" x14ac:dyDescent="0.25">
      <c r="B251" s="28" t="s">
        <v>36</v>
      </c>
      <c r="C251" s="29" t="s">
        <v>32</v>
      </c>
      <c r="D251" s="29" t="s">
        <v>16</v>
      </c>
      <c r="E251" s="29">
        <v>1.62</v>
      </c>
      <c r="F251" s="29">
        <v>2.4</v>
      </c>
      <c r="G251" s="30" t="s">
        <v>241</v>
      </c>
      <c r="H251" s="12">
        <f t="shared" si="18"/>
        <v>45179.850694444445</v>
      </c>
      <c r="I251" s="13">
        <f t="shared" ca="1" si="19"/>
        <v>1694377500</v>
      </c>
      <c r="J251" s="3"/>
      <c r="K251" t="s">
        <v>118</v>
      </c>
      <c r="L251" t="s">
        <v>119</v>
      </c>
      <c r="M251">
        <v>1.1200000000000001</v>
      </c>
      <c r="N251">
        <v>6.5</v>
      </c>
      <c r="O251" t="s">
        <v>242</v>
      </c>
      <c r="P251" s="12">
        <f t="shared" si="20"/>
        <v>45178.915972222225</v>
      </c>
      <c r="Q251" s="13">
        <f t="shared" ca="1" si="21"/>
        <v>1694296740.0000002</v>
      </c>
      <c r="R251">
        <f t="shared" si="22"/>
        <v>0.73901098901098894</v>
      </c>
      <c r="S251">
        <f t="shared" si="23"/>
        <v>0.88050549450549442</v>
      </c>
    </row>
    <row r="252" spans="2:19" x14ac:dyDescent="0.25">
      <c r="B252" s="28" t="s">
        <v>36</v>
      </c>
      <c r="C252" s="29" t="s">
        <v>32</v>
      </c>
      <c r="D252" s="29" t="s">
        <v>4</v>
      </c>
      <c r="E252" s="29">
        <v>1.62</v>
      </c>
      <c r="F252" s="29">
        <v>2.41</v>
      </c>
      <c r="G252" s="30" t="s">
        <v>241</v>
      </c>
      <c r="H252" s="12">
        <f t="shared" si="18"/>
        <v>45179.850694444445</v>
      </c>
      <c r="I252" s="13">
        <f t="shared" ca="1" si="19"/>
        <v>1694377500</v>
      </c>
      <c r="J252" s="3"/>
      <c r="K252" t="s">
        <v>118</v>
      </c>
      <c r="L252" t="s">
        <v>119</v>
      </c>
      <c r="M252">
        <v>1.1299999999999999</v>
      </c>
      <c r="N252">
        <v>6</v>
      </c>
      <c r="O252" t="s">
        <v>242</v>
      </c>
      <c r="P252" s="12">
        <f t="shared" si="20"/>
        <v>45178.915972222225</v>
      </c>
      <c r="Q252" s="13">
        <f t="shared" ca="1" si="21"/>
        <v>1694296740.0000002</v>
      </c>
      <c r="R252">
        <f t="shared" si="22"/>
        <v>0.71828908554572279</v>
      </c>
      <c r="S252">
        <f t="shared" si="23"/>
        <v>0.87014454277286135</v>
      </c>
    </row>
    <row r="253" spans="2:19" x14ac:dyDescent="0.25">
      <c r="B253" s="28" t="s">
        <v>36</v>
      </c>
      <c r="C253" s="29" t="s">
        <v>32</v>
      </c>
      <c r="D253" s="29" t="s">
        <v>12</v>
      </c>
      <c r="E253" s="29">
        <v>1.62</v>
      </c>
      <c r="F253" s="29">
        <v>2.4</v>
      </c>
      <c r="G253" s="30" t="s">
        <v>241</v>
      </c>
      <c r="H253" s="12">
        <f t="shared" si="18"/>
        <v>45179.850694444445</v>
      </c>
      <c r="I253" s="13">
        <f t="shared" ca="1" si="19"/>
        <v>1694377500</v>
      </c>
      <c r="J253" s="3"/>
      <c r="K253" t="s">
        <v>118</v>
      </c>
      <c r="L253" t="s">
        <v>119</v>
      </c>
      <c r="M253">
        <v>1.1499999999999999</v>
      </c>
      <c r="N253">
        <v>5.4</v>
      </c>
      <c r="O253" t="s">
        <v>242</v>
      </c>
      <c r="P253" s="12">
        <f t="shared" si="20"/>
        <v>45178.915972222225</v>
      </c>
      <c r="Q253" s="13">
        <f t="shared" ca="1" si="21"/>
        <v>1694296740.0000002</v>
      </c>
      <c r="R253">
        <f t="shared" si="22"/>
        <v>0.68438003220611932</v>
      </c>
      <c r="S253">
        <f t="shared" si="23"/>
        <v>0.85319001610305967</v>
      </c>
    </row>
    <row r="254" spans="2:19" x14ac:dyDescent="0.25">
      <c r="B254" s="28" t="s">
        <v>36</v>
      </c>
      <c r="C254" s="29" t="s">
        <v>32</v>
      </c>
      <c r="D254" s="29" t="s">
        <v>3</v>
      </c>
      <c r="E254" s="29">
        <v>1.6</v>
      </c>
      <c r="F254" s="29">
        <v>2.2999999999999998</v>
      </c>
      <c r="G254" s="30" t="s">
        <v>241</v>
      </c>
      <c r="H254" s="12">
        <f t="shared" si="18"/>
        <v>45179.850694444445</v>
      </c>
      <c r="I254" s="13">
        <f t="shared" ca="1" si="19"/>
        <v>1694377500</v>
      </c>
      <c r="J254" s="3"/>
      <c r="K254" t="s">
        <v>118</v>
      </c>
      <c r="L254" t="s">
        <v>119</v>
      </c>
      <c r="M254">
        <v>1.1000000000000001</v>
      </c>
      <c r="N254">
        <v>7</v>
      </c>
      <c r="O254" t="s">
        <v>242</v>
      </c>
      <c r="P254" s="12">
        <f t="shared" si="20"/>
        <v>45178.915972222225</v>
      </c>
      <c r="Q254" s="13">
        <f t="shared" ca="1" si="21"/>
        <v>1694296740.0000002</v>
      </c>
      <c r="R254">
        <f t="shared" si="22"/>
        <v>0.76623376623376616</v>
      </c>
      <c r="S254">
        <f t="shared" si="23"/>
        <v>0.89411688311688309</v>
      </c>
    </row>
    <row r="255" spans="2:19" x14ac:dyDescent="0.25">
      <c r="B255" s="28" t="s">
        <v>36</v>
      </c>
      <c r="C255" s="29" t="s">
        <v>32</v>
      </c>
      <c r="D255" s="29" t="s">
        <v>6</v>
      </c>
      <c r="E255" s="29">
        <v>1.62</v>
      </c>
      <c r="F255" s="29">
        <v>2.41</v>
      </c>
      <c r="G255" s="30" t="s">
        <v>241</v>
      </c>
      <c r="H255" s="12">
        <f t="shared" si="18"/>
        <v>45179.850694444445</v>
      </c>
      <c r="I255" s="13">
        <f t="shared" ca="1" si="19"/>
        <v>1694377500</v>
      </c>
      <c r="J255" s="3"/>
      <c r="K255" t="s">
        <v>120</v>
      </c>
      <c r="L255" t="s">
        <v>121</v>
      </c>
      <c r="M255">
        <v>1.48</v>
      </c>
      <c r="N255">
        <v>2.75</v>
      </c>
      <c r="O255" t="s">
        <v>242</v>
      </c>
      <c r="P255" s="12">
        <f t="shared" si="20"/>
        <v>45178.916666666664</v>
      </c>
      <c r="Q255" s="13">
        <f t="shared" ca="1" si="21"/>
        <v>1694296799.9999998</v>
      </c>
      <c r="R255">
        <f t="shared" si="22"/>
        <v>0.31203931203931201</v>
      </c>
      <c r="S255">
        <f t="shared" si="23"/>
        <v>0.66701965601965596</v>
      </c>
    </row>
    <row r="256" spans="2:19" x14ac:dyDescent="0.25">
      <c r="B256" s="28" t="s">
        <v>36</v>
      </c>
      <c r="C256" s="29" t="s">
        <v>32</v>
      </c>
      <c r="D256" s="29" t="s">
        <v>5</v>
      </c>
      <c r="E256" s="29">
        <v>1.61</v>
      </c>
      <c r="F256" s="29">
        <v>2.4</v>
      </c>
      <c r="G256" s="30" t="s">
        <v>241</v>
      </c>
      <c r="H256" s="12">
        <f t="shared" si="18"/>
        <v>45179.850694444445</v>
      </c>
      <c r="I256" s="13">
        <f t="shared" ca="1" si="19"/>
        <v>1694377500</v>
      </c>
      <c r="J256" s="3"/>
      <c r="K256" t="s">
        <v>120</v>
      </c>
      <c r="L256" t="s">
        <v>121</v>
      </c>
      <c r="M256">
        <v>1.43</v>
      </c>
      <c r="N256">
        <v>2.9</v>
      </c>
      <c r="O256" t="s">
        <v>242</v>
      </c>
      <c r="P256" s="12">
        <f t="shared" si="20"/>
        <v>45178.916666666664</v>
      </c>
      <c r="Q256" s="13">
        <f t="shared" ca="1" si="21"/>
        <v>1694296799.9999998</v>
      </c>
      <c r="R256">
        <f t="shared" si="22"/>
        <v>0.35447311309380281</v>
      </c>
      <c r="S256">
        <f t="shared" si="23"/>
        <v>0.68823655654690141</v>
      </c>
    </row>
    <row r="257" spans="2:19" x14ac:dyDescent="0.25">
      <c r="B257" s="28" t="s">
        <v>36</v>
      </c>
      <c r="C257" s="29" t="s">
        <v>32</v>
      </c>
      <c r="D257" s="29" t="s">
        <v>10</v>
      </c>
      <c r="E257" s="29">
        <v>1.6</v>
      </c>
      <c r="F257" s="29">
        <v>2.4</v>
      </c>
      <c r="G257" s="30" t="s">
        <v>241</v>
      </c>
      <c r="H257" s="12">
        <f t="shared" si="18"/>
        <v>45179.850694444445</v>
      </c>
      <c r="I257" s="13">
        <f t="shared" ca="1" si="19"/>
        <v>1694377500</v>
      </c>
      <c r="J257" s="3"/>
      <c r="K257" t="s">
        <v>120</v>
      </c>
      <c r="L257" t="s">
        <v>121</v>
      </c>
      <c r="M257">
        <v>1.47</v>
      </c>
      <c r="N257">
        <v>2.75</v>
      </c>
      <c r="O257" t="s">
        <v>242</v>
      </c>
      <c r="P257" s="12">
        <f t="shared" si="20"/>
        <v>45178.916666666664</v>
      </c>
      <c r="Q257" s="13">
        <f t="shared" ca="1" si="21"/>
        <v>1694296799.9999998</v>
      </c>
      <c r="R257">
        <f t="shared" si="22"/>
        <v>0.31663574520717375</v>
      </c>
      <c r="S257">
        <f t="shared" si="23"/>
        <v>0.66931787260358688</v>
      </c>
    </row>
    <row r="258" spans="2:19" x14ac:dyDescent="0.25">
      <c r="B258" s="28" t="s">
        <v>36</v>
      </c>
      <c r="C258" s="29" t="s">
        <v>32</v>
      </c>
      <c r="D258" s="29" t="s">
        <v>43</v>
      </c>
      <c r="E258" s="29">
        <v>1.65</v>
      </c>
      <c r="F258" s="29">
        <v>2.35</v>
      </c>
      <c r="G258" s="30" t="s">
        <v>241</v>
      </c>
      <c r="H258" s="12">
        <f t="shared" si="18"/>
        <v>45179.850694444445</v>
      </c>
      <c r="I258" s="13">
        <f t="shared" ca="1" si="19"/>
        <v>1694377500</v>
      </c>
      <c r="J258" s="3"/>
      <c r="K258" t="s">
        <v>120</v>
      </c>
      <c r="L258" t="s">
        <v>121</v>
      </c>
      <c r="M258">
        <v>1.48</v>
      </c>
      <c r="N258">
        <v>2.75</v>
      </c>
      <c r="O258" t="s">
        <v>242</v>
      </c>
      <c r="P258" s="12">
        <f t="shared" si="20"/>
        <v>45178.916666666664</v>
      </c>
      <c r="Q258" s="13">
        <f t="shared" ca="1" si="21"/>
        <v>1694296799.9999998</v>
      </c>
      <c r="R258">
        <f t="shared" si="22"/>
        <v>0.31203931203931201</v>
      </c>
      <c r="S258">
        <f t="shared" si="23"/>
        <v>0.66701965601965596</v>
      </c>
    </row>
    <row r="259" spans="2:19" x14ac:dyDescent="0.25">
      <c r="B259" s="28" t="s">
        <v>36</v>
      </c>
      <c r="C259" s="29" t="s">
        <v>32</v>
      </c>
      <c r="D259" s="29" t="s">
        <v>11</v>
      </c>
      <c r="E259" s="29">
        <v>1.61</v>
      </c>
      <c r="F259" s="29">
        <v>2.4</v>
      </c>
      <c r="G259" s="30" t="s">
        <v>241</v>
      </c>
      <c r="H259" s="12">
        <f t="shared" si="18"/>
        <v>45179.850694444445</v>
      </c>
      <c r="I259" s="13">
        <f t="shared" ca="1" si="19"/>
        <v>1694377500</v>
      </c>
      <c r="J259" s="3"/>
      <c r="K259" t="s">
        <v>120</v>
      </c>
      <c r="L259" t="s">
        <v>121</v>
      </c>
      <c r="M259">
        <v>1.47</v>
      </c>
      <c r="N259">
        <v>2.75</v>
      </c>
      <c r="O259" t="s">
        <v>242</v>
      </c>
      <c r="P259" s="12">
        <f t="shared" si="20"/>
        <v>45178.916666666664</v>
      </c>
      <c r="Q259" s="13">
        <f t="shared" ca="1" si="21"/>
        <v>1694296799.9999998</v>
      </c>
      <c r="R259">
        <f t="shared" si="22"/>
        <v>0.31663574520717375</v>
      </c>
      <c r="S259">
        <f t="shared" si="23"/>
        <v>0.66931787260358688</v>
      </c>
    </row>
    <row r="260" spans="2:19" x14ac:dyDescent="0.25">
      <c r="B260" s="28" t="s">
        <v>36</v>
      </c>
      <c r="C260" s="29" t="s">
        <v>32</v>
      </c>
      <c r="D260" s="29" t="s">
        <v>7</v>
      </c>
      <c r="E260" s="29">
        <v>1.6</v>
      </c>
      <c r="F260" s="29">
        <v>2.2999999999999998</v>
      </c>
      <c r="G260" s="30" t="s">
        <v>241</v>
      </c>
      <c r="H260" s="12">
        <f t="shared" si="18"/>
        <v>45179.850694444445</v>
      </c>
      <c r="I260" s="13">
        <f t="shared" ca="1" si="19"/>
        <v>1694377500</v>
      </c>
      <c r="J260" s="3"/>
      <c r="K260" t="s">
        <v>120</v>
      </c>
      <c r="L260" t="s">
        <v>121</v>
      </c>
      <c r="M260">
        <v>1.45</v>
      </c>
      <c r="N260">
        <v>2.8</v>
      </c>
      <c r="O260" t="s">
        <v>242</v>
      </c>
      <c r="P260" s="12">
        <f t="shared" si="20"/>
        <v>45178.916666666664</v>
      </c>
      <c r="Q260" s="13">
        <f t="shared" ca="1" si="21"/>
        <v>1694296799.9999998</v>
      </c>
      <c r="R260">
        <f t="shared" si="22"/>
        <v>0.332512315270936</v>
      </c>
      <c r="S260">
        <f t="shared" si="23"/>
        <v>0.67725615763546798</v>
      </c>
    </row>
    <row r="261" spans="2:19" x14ac:dyDescent="0.25">
      <c r="B261" s="28" t="s">
        <v>37</v>
      </c>
      <c r="C261" s="29" t="s">
        <v>38</v>
      </c>
      <c r="D261" s="29" t="s">
        <v>13</v>
      </c>
      <c r="E261" s="29">
        <v>1.6</v>
      </c>
      <c r="F261" s="29">
        <v>2.4</v>
      </c>
      <c r="G261" s="30" t="s">
        <v>241</v>
      </c>
      <c r="H261" s="12">
        <f t="shared" ref="H261:H324" si="24">DATEVALUE(MID(C261,1,10))+TIMEVALUE(MID(C261,12,8))</f>
        <v>45180.013888888891</v>
      </c>
      <c r="I261" s="13">
        <f t="shared" ref="I261:I324" ca="1" si="25">IF(G261&gt;TODAY(),86400*(H261-25569),100)</f>
        <v>1694391600.0000002</v>
      </c>
      <c r="J261" s="3"/>
      <c r="K261" t="s">
        <v>120</v>
      </c>
      <c r="L261" t="s">
        <v>121</v>
      </c>
      <c r="M261">
        <v>1.5</v>
      </c>
      <c r="N261">
        <v>2.7</v>
      </c>
      <c r="O261" t="s">
        <v>242</v>
      </c>
      <c r="P261" s="12">
        <f t="shared" ref="P261:P324" si="26">DATEVALUE(MID(L261,1,10))+TIMEVALUE(MID(L261,12,8))</f>
        <v>45178.916666666664</v>
      </c>
      <c r="Q261" s="13">
        <f t="shared" ref="Q261:Q324" ca="1" si="27">IF(O261&gt;TODAY(),86400*(P261-25569),100)</f>
        <v>1694296799.9999998</v>
      </c>
      <c r="R261">
        <f t="shared" ref="R261:R324" si="28">ABS(1/M261-1/N261)</f>
        <v>0.29629629629629628</v>
      </c>
      <c r="S261">
        <f t="shared" ref="S261:S324" si="29">0.511+R261/2</f>
        <v>0.65914814814814815</v>
      </c>
    </row>
    <row r="262" spans="2:19" x14ac:dyDescent="0.25">
      <c r="B262" s="28" t="s">
        <v>37</v>
      </c>
      <c r="C262" s="29" t="s">
        <v>38</v>
      </c>
      <c r="D262" s="29" t="s">
        <v>9</v>
      </c>
      <c r="E262" s="29">
        <v>1.59</v>
      </c>
      <c r="F262" s="29">
        <v>2.4300000000000002</v>
      </c>
      <c r="G262" s="30" t="s">
        <v>241</v>
      </c>
      <c r="H262" s="12">
        <f t="shared" si="24"/>
        <v>45180.013888888891</v>
      </c>
      <c r="I262" s="13">
        <f t="shared" ca="1" si="25"/>
        <v>1694391600.0000002</v>
      </c>
      <c r="J262" s="3"/>
      <c r="K262" t="s">
        <v>120</v>
      </c>
      <c r="L262" t="s">
        <v>121</v>
      </c>
      <c r="M262">
        <v>1.5</v>
      </c>
      <c r="N262">
        <v>2.7</v>
      </c>
      <c r="O262" t="s">
        <v>242</v>
      </c>
      <c r="P262" s="12">
        <f t="shared" si="26"/>
        <v>45178.916666666664</v>
      </c>
      <c r="Q262" s="13">
        <f t="shared" ca="1" si="27"/>
        <v>1694296799.9999998</v>
      </c>
      <c r="R262">
        <f t="shared" si="28"/>
        <v>0.29629629629629628</v>
      </c>
      <c r="S262">
        <f t="shared" si="29"/>
        <v>0.65914814814814815</v>
      </c>
    </row>
    <row r="263" spans="2:19" x14ac:dyDescent="0.25">
      <c r="B263" s="28" t="s">
        <v>37</v>
      </c>
      <c r="C263" s="29" t="s">
        <v>38</v>
      </c>
      <c r="D263" s="29" t="s">
        <v>41</v>
      </c>
      <c r="E263" s="29">
        <v>1.58</v>
      </c>
      <c r="F263" s="29">
        <v>2.4</v>
      </c>
      <c r="G263" s="30" t="s">
        <v>241</v>
      </c>
      <c r="H263" s="12">
        <f t="shared" si="24"/>
        <v>45180.013888888891</v>
      </c>
      <c r="I263" s="13">
        <f t="shared" ca="1" si="25"/>
        <v>1694391600.0000002</v>
      </c>
      <c r="J263" s="3"/>
      <c r="K263" t="s">
        <v>120</v>
      </c>
      <c r="L263" t="s">
        <v>121</v>
      </c>
      <c r="M263">
        <v>1.47</v>
      </c>
      <c r="N263">
        <v>2.7</v>
      </c>
      <c r="O263" t="s">
        <v>242</v>
      </c>
      <c r="P263" s="12">
        <f t="shared" si="26"/>
        <v>45178.916666666664</v>
      </c>
      <c r="Q263" s="13">
        <f t="shared" ca="1" si="27"/>
        <v>1694296799.9999998</v>
      </c>
      <c r="R263">
        <f t="shared" si="28"/>
        <v>0.30990173847316704</v>
      </c>
      <c r="S263">
        <f t="shared" si="29"/>
        <v>0.66595086923658353</v>
      </c>
    </row>
    <row r="264" spans="2:19" x14ac:dyDescent="0.25">
      <c r="B264" s="28" t="s">
        <v>37</v>
      </c>
      <c r="C264" s="29" t="s">
        <v>38</v>
      </c>
      <c r="D264" s="29" t="s">
        <v>42</v>
      </c>
      <c r="E264" s="29">
        <v>1.56</v>
      </c>
      <c r="F264" s="29">
        <v>2.4500000000000002</v>
      </c>
      <c r="G264" s="30" t="s">
        <v>241</v>
      </c>
      <c r="H264" s="12">
        <f t="shared" si="24"/>
        <v>45180.013888888891</v>
      </c>
      <c r="I264" s="13">
        <f t="shared" ca="1" si="25"/>
        <v>1694391600.0000002</v>
      </c>
      <c r="J264" s="3"/>
      <c r="K264" t="s">
        <v>120</v>
      </c>
      <c r="L264" t="s">
        <v>121</v>
      </c>
      <c r="M264">
        <v>1.44</v>
      </c>
      <c r="N264">
        <v>2.8</v>
      </c>
      <c r="O264" t="s">
        <v>242</v>
      </c>
      <c r="P264" s="12">
        <f t="shared" si="26"/>
        <v>45178.916666666664</v>
      </c>
      <c r="Q264" s="13">
        <f t="shared" ca="1" si="27"/>
        <v>1694296799.9999998</v>
      </c>
      <c r="R264">
        <f t="shared" si="28"/>
        <v>0.33730158730158727</v>
      </c>
      <c r="S264">
        <f t="shared" si="29"/>
        <v>0.67965079365079362</v>
      </c>
    </row>
    <row r="265" spans="2:19" x14ac:dyDescent="0.25">
      <c r="B265" s="28" t="s">
        <v>37</v>
      </c>
      <c r="C265" s="29" t="s">
        <v>38</v>
      </c>
      <c r="D265" s="29" t="s">
        <v>2</v>
      </c>
      <c r="E265" s="29">
        <v>1.57</v>
      </c>
      <c r="F265" s="29">
        <v>2.42</v>
      </c>
      <c r="G265" s="30" t="s">
        <v>241</v>
      </c>
      <c r="H265" s="12">
        <f t="shared" si="24"/>
        <v>45180.013888888891</v>
      </c>
      <c r="I265" s="13">
        <f t="shared" ca="1" si="25"/>
        <v>1694391600.0000002</v>
      </c>
      <c r="J265" s="3"/>
      <c r="K265" t="s">
        <v>120</v>
      </c>
      <c r="L265" t="s">
        <v>121</v>
      </c>
      <c r="M265">
        <v>1.47</v>
      </c>
      <c r="N265">
        <v>2.76</v>
      </c>
      <c r="O265" t="s">
        <v>242</v>
      </c>
      <c r="P265" s="12">
        <f t="shared" si="26"/>
        <v>45178.916666666664</v>
      </c>
      <c r="Q265" s="13">
        <f t="shared" ca="1" si="27"/>
        <v>1694296799.9999998</v>
      </c>
      <c r="R265">
        <f t="shared" si="28"/>
        <v>0.31795326826382719</v>
      </c>
      <c r="S265">
        <f t="shared" si="29"/>
        <v>0.66997663413191355</v>
      </c>
    </row>
    <row r="266" spans="2:19" x14ac:dyDescent="0.25">
      <c r="B266" s="28" t="s">
        <v>37</v>
      </c>
      <c r="C266" s="29" t="s">
        <v>38</v>
      </c>
      <c r="D266" s="29" t="s">
        <v>16</v>
      </c>
      <c r="E266" s="29">
        <v>1.59</v>
      </c>
      <c r="F266" s="29">
        <v>2.48</v>
      </c>
      <c r="G266" s="30" t="s">
        <v>241</v>
      </c>
      <c r="H266" s="12">
        <f t="shared" si="24"/>
        <v>45180.013888888891</v>
      </c>
      <c r="I266" s="13">
        <f t="shared" ca="1" si="25"/>
        <v>1694391600.0000002</v>
      </c>
      <c r="J266" s="3"/>
      <c r="K266" t="s">
        <v>122</v>
      </c>
      <c r="L266" t="s">
        <v>121</v>
      </c>
      <c r="M266">
        <v>1.24</v>
      </c>
      <c r="N266">
        <v>4.3</v>
      </c>
      <c r="O266" t="s">
        <v>242</v>
      </c>
      <c r="P266" s="12">
        <f t="shared" si="26"/>
        <v>45178.916666666664</v>
      </c>
      <c r="Q266" s="13">
        <f t="shared" ca="1" si="27"/>
        <v>1694296799.9999998</v>
      </c>
      <c r="R266">
        <f t="shared" si="28"/>
        <v>0.57389347336834218</v>
      </c>
      <c r="S266">
        <f t="shared" si="29"/>
        <v>0.79794673668417104</v>
      </c>
    </row>
    <row r="267" spans="2:19" x14ac:dyDescent="0.25">
      <c r="B267" s="28" t="s">
        <v>37</v>
      </c>
      <c r="C267" s="29" t="s">
        <v>38</v>
      </c>
      <c r="D267" s="29" t="s">
        <v>4</v>
      </c>
      <c r="E267" s="29">
        <v>1.59</v>
      </c>
      <c r="F267" s="29">
        <v>2.5</v>
      </c>
      <c r="G267" s="30" t="s">
        <v>241</v>
      </c>
      <c r="H267" s="12">
        <f t="shared" si="24"/>
        <v>45180.013888888891</v>
      </c>
      <c r="I267" s="13">
        <f t="shared" ca="1" si="25"/>
        <v>1694391600.0000002</v>
      </c>
      <c r="J267" s="3"/>
      <c r="K267" t="s">
        <v>122</v>
      </c>
      <c r="L267" t="s">
        <v>121</v>
      </c>
      <c r="M267">
        <v>1.24</v>
      </c>
      <c r="N267">
        <v>4.2</v>
      </c>
      <c r="O267" t="s">
        <v>242</v>
      </c>
      <c r="P267" s="12">
        <f t="shared" si="26"/>
        <v>45178.916666666664</v>
      </c>
      <c r="Q267" s="13">
        <f t="shared" ca="1" si="27"/>
        <v>1694296799.9999998</v>
      </c>
      <c r="R267">
        <f t="shared" si="28"/>
        <v>0.56835637480798784</v>
      </c>
      <c r="S267">
        <f t="shared" si="29"/>
        <v>0.79517818740399393</v>
      </c>
    </row>
    <row r="268" spans="2:19" x14ac:dyDescent="0.25">
      <c r="B268" s="28" t="s">
        <v>37</v>
      </c>
      <c r="C268" s="29" t="s">
        <v>38</v>
      </c>
      <c r="D268" s="29" t="s">
        <v>12</v>
      </c>
      <c r="E268" s="29">
        <v>1.59</v>
      </c>
      <c r="F268" s="29">
        <v>2.4500000000000002</v>
      </c>
      <c r="G268" s="30" t="s">
        <v>241</v>
      </c>
      <c r="H268" s="12">
        <f t="shared" si="24"/>
        <v>45180.013888888891</v>
      </c>
      <c r="I268" s="13">
        <f t="shared" ca="1" si="25"/>
        <v>1694391600.0000002</v>
      </c>
      <c r="J268" s="3"/>
      <c r="K268" t="s">
        <v>122</v>
      </c>
      <c r="L268" t="s">
        <v>121</v>
      </c>
      <c r="M268">
        <v>1.25</v>
      </c>
      <c r="N268">
        <v>4.0999999999999996</v>
      </c>
      <c r="O268" t="s">
        <v>242</v>
      </c>
      <c r="P268" s="12">
        <f t="shared" si="26"/>
        <v>45178.916666666664</v>
      </c>
      <c r="Q268" s="13">
        <f t="shared" ca="1" si="27"/>
        <v>1694296799.9999998</v>
      </c>
      <c r="R268">
        <f t="shared" si="28"/>
        <v>0.55609756097560981</v>
      </c>
      <c r="S268">
        <f t="shared" si="29"/>
        <v>0.78904878048780491</v>
      </c>
    </row>
    <row r="269" spans="2:19" x14ac:dyDescent="0.25">
      <c r="B269" s="28" t="s">
        <v>37</v>
      </c>
      <c r="C269" s="29" t="s">
        <v>38</v>
      </c>
      <c r="D269" s="29" t="s">
        <v>3</v>
      </c>
      <c r="E269" s="29">
        <v>1.56</v>
      </c>
      <c r="F269" s="29">
        <v>2.38</v>
      </c>
      <c r="G269" s="30" t="s">
        <v>241</v>
      </c>
      <c r="H269" s="12">
        <f t="shared" si="24"/>
        <v>45180.013888888891</v>
      </c>
      <c r="I269" s="13">
        <f t="shared" ca="1" si="25"/>
        <v>1694391600.0000002</v>
      </c>
      <c r="J269" s="3"/>
      <c r="K269" t="s">
        <v>122</v>
      </c>
      <c r="L269" t="s">
        <v>121</v>
      </c>
      <c r="M269">
        <v>1.24</v>
      </c>
      <c r="N269">
        <v>4.0999999999999996</v>
      </c>
      <c r="O269" t="s">
        <v>242</v>
      </c>
      <c r="P269" s="12">
        <f t="shared" si="26"/>
        <v>45178.916666666664</v>
      </c>
      <c r="Q269" s="13">
        <f t="shared" ca="1" si="27"/>
        <v>1694296799.9999998</v>
      </c>
      <c r="R269">
        <f t="shared" si="28"/>
        <v>0.56254917387883563</v>
      </c>
      <c r="S269">
        <f t="shared" si="29"/>
        <v>0.79227458693941788</v>
      </c>
    </row>
    <row r="270" spans="2:19" x14ac:dyDescent="0.25">
      <c r="B270" s="28" t="s">
        <v>37</v>
      </c>
      <c r="C270" s="29" t="s">
        <v>38</v>
      </c>
      <c r="D270" s="29" t="s">
        <v>6</v>
      </c>
      <c r="E270" s="29">
        <v>1.59</v>
      </c>
      <c r="F270" s="29">
        <v>2.5</v>
      </c>
      <c r="G270" s="30" t="s">
        <v>241</v>
      </c>
      <c r="H270" s="12">
        <f t="shared" si="24"/>
        <v>45180.013888888891</v>
      </c>
      <c r="I270" s="13">
        <f t="shared" ca="1" si="25"/>
        <v>1694391600.0000002</v>
      </c>
      <c r="J270" s="3"/>
      <c r="K270" t="s">
        <v>122</v>
      </c>
      <c r="L270" t="s">
        <v>121</v>
      </c>
      <c r="M270">
        <v>1.22</v>
      </c>
      <c r="N270">
        <v>4.3499999999999996</v>
      </c>
      <c r="O270" t="s">
        <v>242</v>
      </c>
      <c r="P270" s="12">
        <f t="shared" si="26"/>
        <v>45178.916666666664</v>
      </c>
      <c r="Q270" s="13">
        <f t="shared" ca="1" si="27"/>
        <v>1694296799.9999998</v>
      </c>
      <c r="R270">
        <f t="shared" si="28"/>
        <v>0.58978707367627659</v>
      </c>
      <c r="S270">
        <f t="shared" si="29"/>
        <v>0.80589353683813836</v>
      </c>
    </row>
    <row r="271" spans="2:19" x14ac:dyDescent="0.25">
      <c r="B271" s="28" t="s">
        <v>37</v>
      </c>
      <c r="C271" s="29" t="s">
        <v>38</v>
      </c>
      <c r="D271" s="29" t="s">
        <v>5</v>
      </c>
      <c r="E271" s="29">
        <v>1.59</v>
      </c>
      <c r="F271" s="29">
        <v>2.4500000000000002</v>
      </c>
      <c r="G271" s="30" t="s">
        <v>241</v>
      </c>
      <c r="H271" s="12">
        <f t="shared" si="24"/>
        <v>45180.013888888891</v>
      </c>
      <c r="I271" s="13">
        <f t="shared" ca="1" si="25"/>
        <v>1694391600.0000002</v>
      </c>
      <c r="J271" s="3"/>
      <c r="K271" t="s">
        <v>122</v>
      </c>
      <c r="L271" t="s">
        <v>121</v>
      </c>
      <c r="M271">
        <v>1.24</v>
      </c>
      <c r="N271">
        <v>4.0999999999999996</v>
      </c>
      <c r="O271" t="s">
        <v>242</v>
      </c>
      <c r="P271" s="12">
        <f t="shared" si="26"/>
        <v>45178.916666666664</v>
      </c>
      <c r="Q271" s="13">
        <f t="shared" ca="1" si="27"/>
        <v>1694296799.9999998</v>
      </c>
      <c r="R271">
        <f t="shared" si="28"/>
        <v>0.56254917387883563</v>
      </c>
      <c r="S271">
        <f t="shared" si="29"/>
        <v>0.79227458693941788</v>
      </c>
    </row>
    <row r="272" spans="2:19" x14ac:dyDescent="0.25">
      <c r="B272" s="28" t="s">
        <v>37</v>
      </c>
      <c r="C272" s="29" t="s">
        <v>38</v>
      </c>
      <c r="D272" s="29" t="s">
        <v>10</v>
      </c>
      <c r="E272" s="29">
        <v>1.59</v>
      </c>
      <c r="F272" s="29">
        <v>2.42</v>
      </c>
      <c r="G272" s="30" t="s">
        <v>241</v>
      </c>
      <c r="H272" s="12">
        <f t="shared" si="24"/>
        <v>45180.013888888891</v>
      </c>
      <c r="I272" s="13">
        <f t="shared" ca="1" si="25"/>
        <v>1694391600.0000002</v>
      </c>
      <c r="J272" s="3"/>
      <c r="K272" t="s">
        <v>122</v>
      </c>
      <c r="L272" t="s">
        <v>121</v>
      </c>
      <c r="M272">
        <v>1.24</v>
      </c>
      <c r="N272">
        <v>4.3</v>
      </c>
      <c r="O272" t="s">
        <v>242</v>
      </c>
      <c r="P272" s="12">
        <f t="shared" si="26"/>
        <v>45178.916666666664</v>
      </c>
      <c r="Q272" s="13">
        <f t="shared" ca="1" si="27"/>
        <v>1694296799.9999998</v>
      </c>
      <c r="R272">
        <f t="shared" si="28"/>
        <v>0.57389347336834218</v>
      </c>
      <c r="S272">
        <f t="shared" si="29"/>
        <v>0.79794673668417104</v>
      </c>
    </row>
    <row r="273" spans="2:19" x14ac:dyDescent="0.25">
      <c r="B273" s="28" t="s">
        <v>37</v>
      </c>
      <c r="C273" s="29" t="s">
        <v>38</v>
      </c>
      <c r="D273" s="29" t="s">
        <v>43</v>
      </c>
      <c r="E273" s="29">
        <v>1.57</v>
      </c>
      <c r="F273" s="29">
        <v>2.5</v>
      </c>
      <c r="G273" s="30" t="s">
        <v>241</v>
      </c>
      <c r="H273" s="12">
        <f t="shared" si="24"/>
        <v>45180.013888888891</v>
      </c>
      <c r="I273" s="13">
        <f t="shared" ca="1" si="25"/>
        <v>1694391600.0000002</v>
      </c>
      <c r="J273" s="3"/>
      <c r="K273" t="s">
        <v>122</v>
      </c>
      <c r="L273" t="s">
        <v>121</v>
      </c>
      <c r="M273">
        <v>1.24</v>
      </c>
      <c r="N273">
        <v>4.3</v>
      </c>
      <c r="O273" t="s">
        <v>242</v>
      </c>
      <c r="P273" s="12">
        <f t="shared" si="26"/>
        <v>45178.916666666664</v>
      </c>
      <c r="Q273" s="13">
        <f t="shared" ca="1" si="27"/>
        <v>1694296799.9999998</v>
      </c>
      <c r="R273">
        <f t="shared" si="28"/>
        <v>0.57389347336834218</v>
      </c>
      <c r="S273">
        <f t="shared" si="29"/>
        <v>0.79794673668417104</v>
      </c>
    </row>
    <row r="274" spans="2:19" x14ac:dyDescent="0.25">
      <c r="B274" s="28" t="s">
        <v>37</v>
      </c>
      <c r="C274" s="29" t="s">
        <v>38</v>
      </c>
      <c r="D274" s="29" t="s">
        <v>11</v>
      </c>
      <c r="E274" s="29">
        <v>1.57</v>
      </c>
      <c r="F274" s="29">
        <v>2.48</v>
      </c>
      <c r="G274" s="30" t="s">
        <v>241</v>
      </c>
      <c r="H274" s="12">
        <f t="shared" si="24"/>
        <v>45180.013888888891</v>
      </c>
      <c r="I274" s="13">
        <f t="shared" ca="1" si="25"/>
        <v>1694391600.0000002</v>
      </c>
      <c r="J274" s="3"/>
      <c r="K274" t="s">
        <v>122</v>
      </c>
      <c r="L274" t="s">
        <v>121</v>
      </c>
      <c r="M274">
        <v>1.24</v>
      </c>
      <c r="N274">
        <v>4.4000000000000004</v>
      </c>
      <c r="O274" t="s">
        <v>242</v>
      </c>
      <c r="P274" s="12">
        <f t="shared" si="26"/>
        <v>45178.916666666664</v>
      </c>
      <c r="Q274" s="13">
        <f t="shared" ca="1" si="27"/>
        <v>1694296799.9999998</v>
      </c>
      <c r="R274">
        <f t="shared" si="28"/>
        <v>0.57917888563049857</v>
      </c>
      <c r="S274">
        <f t="shared" si="29"/>
        <v>0.80058944281524935</v>
      </c>
    </row>
    <row r="275" spans="2:19" x14ac:dyDescent="0.25">
      <c r="B275" s="28" t="s">
        <v>37</v>
      </c>
      <c r="C275" s="29" t="s">
        <v>38</v>
      </c>
      <c r="D275" s="29" t="s">
        <v>7</v>
      </c>
      <c r="E275" s="29">
        <v>1.56</v>
      </c>
      <c r="F275" s="29">
        <v>2.38</v>
      </c>
      <c r="G275" s="30" t="s">
        <v>241</v>
      </c>
      <c r="H275" s="12">
        <f t="shared" si="24"/>
        <v>45180.013888888891</v>
      </c>
      <c r="I275" s="13">
        <f t="shared" ca="1" si="25"/>
        <v>1694391600.0000002</v>
      </c>
      <c r="J275" s="3"/>
      <c r="K275" t="s">
        <v>122</v>
      </c>
      <c r="L275" t="s">
        <v>121</v>
      </c>
      <c r="M275">
        <v>1.25</v>
      </c>
      <c r="N275">
        <v>4</v>
      </c>
      <c r="O275" t="s">
        <v>242</v>
      </c>
      <c r="P275" s="12">
        <f t="shared" si="26"/>
        <v>45178.916666666664</v>
      </c>
      <c r="Q275" s="13">
        <f t="shared" ca="1" si="27"/>
        <v>1694296799.9999998</v>
      </c>
      <c r="R275">
        <f t="shared" si="28"/>
        <v>0.55000000000000004</v>
      </c>
      <c r="S275">
        <f t="shared" si="29"/>
        <v>0.78600000000000003</v>
      </c>
    </row>
    <row r="276" spans="2:19" x14ac:dyDescent="0.25">
      <c r="B276" s="28" t="s">
        <v>39</v>
      </c>
      <c r="C276" s="29" t="s">
        <v>40</v>
      </c>
      <c r="D276" s="29" t="s">
        <v>13</v>
      </c>
      <c r="E276" s="29">
        <v>1.72</v>
      </c>
      <c r="F276" s="29">
        <v>2.1800000000000002</v>
      </c>
      <c r="G276" s="30" t="s">
        <v>241</v>
      </c>
      <c r="H276" s="12">
        <f t="shared" si="24"/>
        <v>45181.010416666664</v>
      </c>
      <c r="I276" s="13">
        <f t="shared" ca="1" si="25"/>
        <v>1694477699.9999998</v>
      </c>
      <c r="J276" s="3"/>
      <c r="K276" t="s">
        <v>122</v>
      </c>
      <c r="L276" t="s">
        <v>121</v>
      </c>
      <c r="M276">
        <v>1.23</v>
      </c>
      <c r="N276">
        <v>4.2</v>
      </c>
      <c r="O276" t="s">
        <v>242</v>
      </c>
      <c r="P276" s="12">
        <f t="shared" si="26"/>
        <v>45178.916666666664</v>
      </c>
      <c r="Q276" s="13">
        <f t="shared" ca="1" si="27"/>
        <v>1694296799.9999998</v>
      </c>
      <c r="R276">
        <f t="shared" si="28"/>
        <v>0.57491289198606266</v>
      </c>
      <c r="S276">
        <f t="shared" si="29"/>
        <v>0.79845644599303134</v>
      </c>
    </row>
    <row r="277" spans="2:19" x14ac:dyDescent="0.25">
      <c r="B277" s="28" t="s">
        <v>39</v>
      </c>
      <c r="C277" s="29" t="s">
        <v>40</v>
      </c>
      <c r="D277" s="29" t="s">
        <v>9</v>
      </c>
      <c r="E277" s="29">
        <v>1.69</v>
      </c>
      <c r="F277" s="29">
        <v>2.2200000000000002</v>
      </c>
      <c r="G277" s="30" t="s">
        <v>241</v>
      </c>
      <c r="H277" s="12">
        <f t="shared" si="24"/>
        <v>45181.010416666664</v>
      </c>
      <c r="I277" s="13">
        <f t="shared" ca="1" si="25"/>
        <v>1694477699.9999998</v>
      </c>
      <c r="J277" s="3"/>
      <c r="K277" t="s">
        <v>122</v>
      </c>
      <c r="L277" t="s">
        <v>121</v>
      </c>
      <c r="M277">
        <v>1.25</v>
      </c>
      <c r="N277">
        <v>4.0999999999999996</v>
      </c>
      <c r="O277" t="s">
        <v>242</v>
      </c>
      <c r="P277" s="12">
        <f t="shared" si="26"/>
        <v>45178.916666666664</v>
      </c>
      <c r="Q277" s="13">
        <f t="shared" ca="1" si="27"/>
        <v>1694296799.9999998</v>
      </c>
      <c r="R277">
        <f t="shared" si="28"/>
        <v>0.55609756097560981</v>
      </c>
      <c r="S277">
        <f t="shared" si="29"/>
        <v>0.78904878048780491</v>
      </c>
    </row>
    <row r="278" spans="2:19" x14ac:dyDescent="0.25">
      <c r="B278" s="28" t="s">
        <v>39</v>
      </c>
      <c r="C278" s="29" t="s">
        <v>40</v>
      </c>
      <c r="D278" s="29" t="s">
        <v>41</v>
      </c>
      <c r="E278" s="29">
        <v>1.7</v>
      </c>
      <c r="F278" s="29">
        <v>2.17</v>
      </c>
      <c r="G278" s="30" t="s">
        <v>241</v>
      </c>
      <c r="H278" s="12">
        <f t="shared" si="24"/>
        <v>45181.010416666664</v>
      </c>
      <c r="I278" s="13">
        <f t="shared" ca="1" si="25"/>
        <v>1694477699.9999998</v>
      </c>
      <c r="J278" s="3"/>
      <c r="K278" t="s">
        <v>122</v>
      </c>
      <c r="L278" t="s">
        <v>121</v>
      </c>
      <c r="M278">
        <v>1.22</v>
      </c>
      <c r="N278">
        <v>4.4000000000000004</v>
      </c>
      <c r="O278" t="s">
        <v>242</v>
      </c>
      <c r="P278" s="12">
        <f t="shared" si="26"/>
        <v>45178.916666666664</v>
      </c>
      <c r="Q278" s="13">
        <f t="shared" ca="1" si="27"/>
        <v>1694296799.9999998</v>
      </c>
      <c r="R278">
        <f t="shared" si="28"/>
        <v>0.59239940387481371</v>
      </c>
      <c r="S278">
        <f t="shared" si="29"/>
        <v>0.80719970193740687</v>
      </c>
    </row>
    <row r="279" spans="2:19" x14ac:dyDescent="0.25">
      <c r="B279" s="28" t="s">
        <v>39</v>
      </c>
      <c r="C279" s="29" t="s">
        <v>40</v>
      </c>
      <c r="D279" s="29" t="s">
        <v>42</v>
      </c>
      <c r="E279" s="29">
        <v>1.71</v>
      </c>
      <c r="F279" s="29">
        <v>2.15</v>
      </c>
      <c r="G279" s="30" t="s">
        <v>241</v>
      </c>
      <c r="H279" s="12">
        <f t="shared" si="24"/>
        <v>45181.010416666664</v>
      </c>
      <c r="I279" s="13">
        <f t="shared" ca="1" si="25"/>
        <v>1694477699.9999998</v>
      </c>
      <c r="J279" s="3"/>
      <c r="K279" t="s">
        <v>122</v>
      </c>
      <c r="L279" t="s">
        <v>121</v>
      </c>
      <c r="M279">
        <v>1.25</v>
      </c>
      <c r="N279">
        <v>4</v>
      </c>
      <c r="O279" t="s">
        <v>242</v>
      </c>
      <c r="P279" s="12">
        <f t="shared" si="26"/>
        <v>45178.916666666664</v>
      </c>
      <c r="Q279" s="13">
        <f t="shared" ca="1" si="27"/>
        <v>1694296799.9999998</v>
      </c>
      <c r="R279">
        <f t="shared" si="28"/>
        <v>0.55000000000000004</v>
      </c>
      <c r="S279">
        <f t="shared" si="29"/>
        <v>0.78600000000000003</v>
      </c>
    </row>
    <row r="280" spans="2:19" x14ac:dyDescent="0.25">
      <c r="B280" s="28" t="s">
        <v>39</v>
      </c>
      <c r="C280" s="29" t="s">
        <v>40</v>
      </c>
      <c r="D280" s="29" t="s">
        <v>2</v>
      </c>
      <c r="E280" s="29">
        <v>1.74</v>
      </c>
      <c r="F280" s="29">
        <v>2.1</v>
      </c>
      <c r="G280" s="30" t="s">
        <v>241</v>
      </c>
      <c r="H280" s="12">
        <f t="shared" si="24"/>
        <v>45181.010416666664</v>
      </c>
      <c r="I280" s="13">
        <f t="shared" ca="1" si="25"/>
        <v>1694477699.9999998</v>
      </c>
      <c r="J280" s="3"/>
      <c r="K280" t="s">
        <v>123</v>
      </c>
      <c r="L280" t="s">
        <v>121</v>
      </c>
      <c r="M280">
        <v>1.38</v>
      </c>
      <c r="N280">
        <v>3.15</v>
      </c>
      <c r="O280" t="s">
        <v>242</v>
      </c>
      <c r="P280" s="12">
        <f t="shared" si="26"/>
        <v>45178.916666666664</v>
      </c>
      <c r="Q280" s="13">
        <f t="shared" ca="1" si="27"/>
        <v>1694296799.9999998</v>
      </c>
      <c r="R280">
        <f t="shared" si="28"/>
        <v>0.40717736369910296</v>
      </c>
      <c r="S280">
        <f t="shared" si="29"/>
        <v>0.71458868184955149</v>
      </c>
    </row>
    <row r="281" spans="2:19" x14ac:dyDescent="0.25">
      <c r="B281" s="28" t="s">
        <v>39</v>
      </c>
      <c r="C281" s="29" t="s">
        <v>40</v>
      </c>
      <c r="D281" s="29" t="s">
        <v>16</v>
      </c>
      <c r="E281" s="29">
        <v>1.71</v>
      </c>
      <c r="F281" s="29">
        <v>2.2000000000000002</v>
      </c>
      <c r="G281" s="30" t="s">
        <v>241</v>
      </c>
      <c r="H281" s="12">
        <f t="shared" si="24"/>
        <v>45181.010416666664</v>
      </c>
      <c r="I281" s="13">
        <f t="shared" ca="1" si="25"/>
        <v>1694477699.9999998</v>
      </c>
      <c r="J281" s="3"/>
      <c r="K281" t="s">
        <v>123</v>
      </c>
      <c r="L281" t="s">
        <v>121</v>
      </c>
      <c r="M281">
        <v>1.41</v>
      </c>
      <c r="N281">
        <v>2.95</v>
      </c>
      <c r="O281" t="s">
        <v>242</v>
      </c>
      <c r="P281" s="12">
        <f t="shared" si="26"/>
        <v>45178.916666666664</v>
      </c>
      <c r="Q281" s="13">
        <f t="shared" ca="1" si="27"/>
        <v>1694296799.9999998</v>
      </c>
      <c r="R281">
        <f t="shared" si="28"/>
        <v>0.37023680730857078</v>
      </c>
      <c r="S281">
        <f t="shared" si="29"/>
        <v>0.69611840365428534</v>
      </c>
    </row>
    <row r="282" spans="2:19" x14ac:dyDescent="0.25">
      <c r="B282" s="28" t="s">
        <v>39</v>
      </c>
      <c r="C282" s="29" t="s">
        <v>40</v>
      </c>
      <c r="D282" s="29" t="s">
        <v>4</v>
      </c>
      <c r="E282" s="29">
        <v>1.68</v>
      </c>
      <c r="F282" s="29">
        <v>2.27</v>
      </c>
      <c r="G282" s="30" t="s">
        <v>241</v>
      </c>
      <c r="H282" s="12">
        <f t="shared" si="24"/>
        <v>45181.010416666664</v>
      </c>
      <c r="I282" s="13">
        <f t="shared" ca="1" si="25"/>
        <v>1694477699.9999998</v>
      </c>
      <c r="J282" s="3"/>
      <c r="K282" t="s">
        <v>123</v>
      </c>
      <c r="L282" t="s">
        <v>121</v>
      </c>
      <c r="M282">
        <v>1.4</v>
      </c>
      <c r="N282">
        <v>3.1</v>
      </c>
      <c r="O282" t="s">
        <v>242</v>
      </c>
      <c r="P282" s="12">
        <f t="shared" si="26"/>
        <v>45178.916666666664</v>
      </c>
      <c r="Q282" s="13">
        <f t="shared" ca="1" si="27"/>
        <v>1694296799.9999998</v>
      </c>
      <c r="R282">
        <f t="shared" si="28"/>
        <v>0.39170506912442399</v>
      </c>
      <c r="S282">
        <f t="shared" si="29"/>
        <v>0.70685253456221198</v>
      </c>
    </row>
    <row r="283" spans="2:19" x14ac:dyDescent="0.25">
      <c r="B283" s="28" t="s">
        <v>39</v>
      </c>
      <c r="C283" s="29" t="s">
        <v>40</v>
      </c>
      <c r="D283" s="29" t="s">
        <v>12</v>
      </c>
      <c r="E283" s="29">
        <v>1.69</v>
      </c>
      <c r="F283" s="29">
        <v>2.25</v>
      </c>
      <c r="G283" s="30" t="s">
        <v>241</v>
      </c>
      <c r="H283" s="12">
        <f t="shared" si="24"/>
        <v>45181.010416666664</v>
      </c>
      <c r="I283" s="13">
        <f t="shared" ca="1" si="25"/>
        <v>1694477699.9999998</v>
      </c>
      <c r="J283" s="3"/>
      <c r="K283" t="s">
        <v>123</v>
      </c>
      <c r="L283" t="s">
        <v>121</v>
      </c>
      <c r="M283">
        <v>1.41</v>
      </c>
      <c r="N283">
        <v>2.95</v>
      </c>
      <c r="O283" t="s">
        <v>242</v>
      </c>
      <c r="P283" s="12">
        <f t="shared" si="26"/>
        <v>45178.916666666664</v>
      </c>
      <c r="Q283" s="13">
        <f t="shared" ca="1" si="27"/>
        <v>1694296799.9999998</v>
      </c>
      <c r="R283">
        <f t="shared" si="28"/>
        <v>0.37023680730857078</v>
      </c>
      <c r="S283">
        <f t="shared" si="29"/>
        <v>0.69611840365428534</v>
      </c>
    </row>
    <row r="284" spans="2:19" x14ac:dyDescent="0.25">
      <c r="B284" s="28" t="s">
        <v>39</v>
      </c>
      <c r="C284" s="29" t="s">
        <v>40</v>
      </c>
      <c r="D284" s="29" t="s">
        <v>3</v>
      </c>
      <c r="E284" s="29">
        <v>1.74</v>
      </c>
      <c r="F284" s="29">
        <v>2.1</v>
      </c>
      <c r="G284" s="30" t="s">
        <v>241</v>
      </c>
      <c r="H284" s="12">
        <f t="shared" si="24"/>
        <v>45181.010416666664</v>
      </c>
      <c r="I284" s="13">
        <f t="shared" ca="1" si="25"/>
        <v>1694477699.9999998</v>
      </c>
      <c r="J284" s="3"/>
      <c r="K284" t="s">
        <v>123</v>
      </c>
      <c r="L284" t="s">
        <v>121</v>
      </c>
      <c r="M284">
        <v>1.37</v>
      </c>
      <c r="N284">
        <v>3.15</v>
      </c>
      <c r="O284" t="s">
        <v>242</v>
      </c>
      <c r="P284" s="12">
        <f t="shared" si="26"/>
        <v>45178.916666666664</v>
      </c>
      <c r="Q284" s="13">
        <f t="shared" ca="1" si="27"/>
        <v>1694296799.9999998</v>
      </c>
      <c r="R284">
        <f t="shared" si="28"/>
        <v>0.41246668983895263</v>
      </c>
      <c r="S284">
        <f t="shared" si="29"/>
        <v>0.71723334491947632</v>
      </c>
    </row>
    <row r="285" spans="2:19" x14ac:dyDescent="0.25">
      <c r="B285" s="28" t="s">
        <v>39</v>
      </c>
      <c r="C285" s="29" t="s">
        <v>40</v>
      </c>
      <c r="D285" s="29" t="s">
        <v>6</v>
      </c>
      <c r="E285" s="29">
        <v>1.68</v>
      </c>
      <c r="F285" s="29">
        <v>2.27</v>
      </c>
      <c r="G285" s="30" t="s">
        <v>241</v>
      </c>
      <c r="H285" s="12">
        <f t="shared" si="24"/>
        <v>45181.010416666664</v>
      </c>
      <c r="I285" s="13">
        <f t="shared" ca="1" si="25"/>
        <v>1694477699.9999998</v>
      </c>
      <c r="J285" s="3"/>
      <c r="K285" t="s">
        <v>123</v>
      </c>
      <c r="L285" t="s">
        <v>121</v>
      </c>
      <c r="M285">
        <v>1.38</v>
      </c>
      <c r="N285">
        <v>3.1</v>
      </c>
      <c r="O285" t="s">
        <v>242</v>
      </c>
      <c r="P285" s="12">
        <f t="shared" si="26"/>
        <v>45178.916666666664</v>
      </c>
      <c r="Q285" s="13">
        <f t="shared" ca="1" si="27"/>
        <v>1694296799.9999998</v>
      </c>
      <c r="R285">
        <f t="shared" si="28"/>
        <v>0.40205703599813009</v>
      </c>
      <c r="S285">
        <f t="shared" si="29"/>
        <v>0.71202851799906508</v>
      </c>
    </row>
    <row r="286" spans="2:19" x14ac:dyDescent="0.25">
      <c r="B286" s="28" t="s">
        <v>39</v>
      </c>
      <c r="C286" s="29" t="s">
        <v>40</v>
      </c>
      <c r="D286" s="29" t="s">
        <v>5</v>
      </c>
      <c r="E286" s="29">
        <v>1.71</v>
      </c>
      <c r="F286" s="29">
        <v>2.2000000000000002</v>
      </c>
      <c r="G286" s="30" t="s">
        <v>241</v>
      </c>
      <c r="H286" s="12">
        <f t="shared" si="24"/>
        <v>45181.010416666664</v>
      </c>
      <c r="I286" s="13">
        <f t="shared" ca="1" si="25"/>
        <v>1694477699.9999998</v>
      </c>
      <c r="J286" s="3"/>
      <c r="K286" t="s">
        <v>123</v>
      </c>
      <c r="L286" t="s">
        <v>121</v>
      </c>
      <c r="M286">
        <v>1.42</v>
      </c>
      <c r="N286">
        <v>3</v>
      </c>
      <c r="O286" t="s">
        <v>242</v>
      </c>
      <c r="P286" s="12">
        <f t="shared" si="26"/>
        <v>45178.916666666664</v>
      </c>
      <c r="Q286" s="13">
        <f t="shared" ca="1" si="27"/>
        <v>1694296799.9999998</v>
      </c>
      <c r="R286">
        <f t="shared" si="28"/>
        <v>0.3708920187793428</v>
      </c>
      <c r="S286">
        <f t="shared" si="29"/>
        <v>0.69644600938967138</v>
      </c>
    </row>
    <row r="287" spans="2:19" x14ac:dyDescent="0.25">
      <c r="B287" s="28" t="s">
        <v>39</v>
      </c>
      <c r="C287" s="29" t="s">
        <v>40</v>
      </c>
      <c r="D287" s="29" t="s">
        <v>10</v>
      </c>
      <c r="E287" s="29">
        <v>1.7</v>
      </c>
      <c r="F287" s="29">
        <v>2.2000000000000002</v>
      </c>
      <c r="G287" s="30" t="s">
        <v>241</v>
      </c>
      <c r="H287" s="12">
        <f t="shared" si="24"/>
        <v>45181.010416666664</v>
      </c>
      <c r="I287" s="13">
        <f t="shared" ca="1" si="25"/>
        <v>1694477699.9999998</v>
      </c>
      <c r="J287" s="3"/>
      <c r="K287" t="s">
        <v>123</v>
      </c>
      <c r="L287" t="s">
        <v>121</v>
      </c>
      <c r="M287">
        <v>1.42</v>
      </c>
      <c r="N287">
        <v>3</v>
      </c>
      <c r="O287" t="s">
        <v>242</v>
      </c>
      <c r="P287" s="12">
        <f t="shared" si="26"/>
        <v>45178.916666666664</v>
      </c>
      <c r="Q287" s="13">
        <f t="shared" ca="1" si="27"/>
        <v>1694296799.9999998</v>
      </c>
      <c r="R287">
        <f t="shared" si="28"/>
        <v>0.3708920187793428</v>
      </c>
      <c r="S287">
        <f t="shared" si="29"/>
        <v>0.69644600938967138</v>
      </c>
    </row>
    <row r="288" spans="2:19" x14ac:dyDescent="0.25">
      <c r="B288" s="28" t="s">
        <v>39</v>
      </c>
      <c r="C288" s="29" t="s">
        <v>40</v>
      </c>
      <c r="D288" s="29" t="s">
        <v>43</v>
      </c>
      <c r="E288" s="29">
        <v>1.71</v>
      </c>
      <c r="F288" s="29">
        <v>2.2000000000000002</v>
      </c>
      <c r="G288" s="30" t="s">
        <v>241</v>
      </c>
      <c r="H288" s="12">
        <f t="shared" si="24"/>
        <v>45181.010416666664</v>
      </c>
      <c r="I288" s="13">
        <f t="shared" ca="1" si="25"/>
        <v>1694477699.9999998</v>
      </c>
      <c r="J288" s="3"/>
      <c r="K288" t="s">
        <v>123</v>
      </c>
      <c r="L288" t="s">
        <v>121</v>
      </c>
      <c r="M288">
        <v>1.38</v>
      </c>
      <c r="N288">
        <v>3.1</v>
      </c>
      <c r="O288" t="s">
        <v>242</v>
      </c>
      <c r="P288" s="12">
        <f t="shared" si="26"/>
        <v>45178.916666666664</v>
      </c>
      <c r="Q288" s="13">
        <f t="shared" ca="1" si="27"/>
        <v>1694296799.9999998</v>
      </c>
      <c r="R288">
        <f t="shared" si="28"/>
        <v>0.40205703599813009</v>
      </c>
      <c r="S288">
        <f t="shared" si="29"/>
        <v>0.71202851799906508</v>
      </c>
    </row>
    <row r="289" spans="2:19" x14ac:dyDescent="0.25">
      <c r="B289" s="28" t="s">
        <v>39</v>
      </c>
      <c r="C289" s="29" t="s">
        <v>40</v>
      </c>
      <c r="D289" s="29" t="s">
        <v>11</v>
      </c>
      <c r="E289" s="29">
        <v>1.71</v>
      </c>
      <c r="F289" s="29">
        <v>2.1800000000000002</v>
      </c>
      <c r="G289" s="30" t="s">
        <v>241</v>
      </c>
      <c r="H289" s="12">
        <f t="shared" si="24"/>
        <v>45181.010416666664</v>
      </c>
      <c r="I289" s="13">
        <f t="shared" ca="1" si="25"/>
        <v>1694477699.9999998</v>
      </c>
      <c r="J289" s="3"/>
      <c r="K289" t="s">
        <v>123</v>
      </c>
      <c r="L289" t="s">
        <v>121</v>
      </c>
      <c r="M289">
        <v>1.42</v>
      </c>
      <c r="N289">
        <v>3</v>
      </c>
      <c r="O289" t="s">
        <v>242</v>
      </c>
      <c r="P289" s="12">
        <f t="shared" si="26"/>
        <v>45178.916666666664</v>
      </c>
      <c r="Q289" s="13">
        <f t="shared" ca="1" si="27"/>
        <v>1694296799.9999998</v>
      </c>
      <c r="R289">
        <f t="shared" si="28"/>
        <v>0.3708920187793428</v>
      </c>
      <c r="S289">
        <f t="shared" si="29"/>
        <v>0.69644600938967138</v>
      </c>
    </row>
    <row r="290" spans="2:19" x14ac:dyDescent="0.25">
      <c r="B290" s="28" t="s">
        <v>39</v>
      </c>
      <c r="C290" s="29" t="s">
        <v>40</v>
      </c>
      <c r="D290" s="29" t="s">
        <v>7</v>
      </c>
      <c r="E290" s="29">
        <v>1.74</v>
      </c>
      <c r="F290" s="29">
        <v>2.1</v>
      </c>
      <c r="G290" s="30" t="s">
        <v>241</v>
      </c>
      <c r="H290" s="12">
        <f t="shared" si="24"/>
        <v>45181.010416666664</v>
      </c>
      <c r="I290" s="13">
        <f t="shared" ca="1" si="25"/>
        <v>1694477699.9999998</v>
      </c>
      <c r="J290" s="3"/>
      <c r="K290" t="s">
        <v>123</v>
      </c>
      <c r="L290" t="s">
        <v>121</v>
      </c>
      <c r="M290">
        <v>1.4</v>
      </c>
      <c r="N290">
        <v>2.97</v>
      </c>
      <c r="O290" t="s">
        <v>242</v>
      </c>
      <c r="P290" s="12">
        <f t="shared" si="26"/>
        <v>45178.916666666664</v>
      </c>
      <c r="Q290" s="13">
        <f t="shared" ca="1" si="27"/>
        <v>1694296799.9999998</v>
      </c>
      <c r="R290">
        <f t="shared" si="28"/>
        <v>0.37758537758537764</v>
      </c>
      <c r="S290">
        <f t="shared" si="29"/>
        <v>0.69979268879268886</v>
      </c>
    </row>
    <row r="291" spans="2:19" x14ac:dyDescent="0.25">
      <c r="B291" s="28" t="s">
        <v>88</v>
      </c>
      <c r="C291" s="29" t="s">
        <v>89</v>
      </c>
      <c r="D291" s="29" t="s">
        <v>13</v>
      </c>
      <c r="E291" s="29">
        <v>1.2</v>
      </c>
      <c r="F291" s="29">
        <v>4.75</v>
      </c>
      <c r="G291" s="30" t="s">
        <v>242</v>
      </c>
      <c r="H291" s="12">
        <f t="shared" si="24"/>
        <v>45174</v>
      </c>
      <c r="I291" s="13">
        <f t="shared" ca="1" si="25"/>
        <v>1693872000</v>
      </c>
      <c r="K291" t="s">
        <v>123</v>
      </c>
      <c r="L291" t="s">
        <v>121</v>
      </c>
      <c r="M291">
        <v>1.36</v>
      </c>
      <c r="N291">
        <v>3.2</v>
      </c>
      <c r="O291" t="s">
        <v>242</v>
      </c>
      <c r="P291" s="12">
        <f t="shared" si="26"/>
        <v>45178.916666666664</v>
      </c>
      <c r="Q291" s="13">
        <f t="shared" ca="1" si="27"/>
        <v>1694296799.9999998</v>
      </c>
      <c r="R291">
        <f t="shared" si="28"/>
        <v>0.42279411764705876</v>
      </c>
      <c r="S291">
        <f t="shared" si="29"/>
        <v>0.72239705882352934</v>
      </c>
    </row>
    <row r="292" spans="2:19" x14ac:dyDescent="0.25">
      <c r="B292" s="28" t="s">
        <v>88</v>
      </c>
      <c r="C292" s="29" t="s">
        <v>89</v>
      </c>
      <c r="D292" s="29" t="s">
        <v>3</v>
      </c>
      <c r="E292" s="29">
        <v>1.2</v>
      </c>
      <c r="F292" s="29">
        <v>4.75</v>
      </c>
      <c r="G292" s="30" t="s">
        <v>242</v>
      </c>
      <c r="H292" s="12">
        <f t="shared" si="24"/>
        <v>45174</v>
      </c>
      <c r="I292" s="13">
        <f t="shared" ca="1" si="25"/>
        <v>1693872000</v>
      </c>
      <c r="K292" t="s">
        <v>123</v>
      </c>
      <c r="L292" t="s">
        <v>121</v>
      </c>
      <c r="M292">
        <v>1.39</v>
      </c>
      <c r="N292">
        <v>3.05</v>
      </c>
      <c r="O292" t="s">
        <v>242</v>
      </c>
      <c r="P292" s="12">
        <f t="shared" si="26"/>
        <v>45178.916666666664</v>
      </c>
      <c r="Q292" s="13">
        <f t="shared" ca="1" si="27"/>
        <v>1694296799.9999998</v>
      </c>
      <c r="R292">
        <f t="shared" si="28"/>
        <v>0.39155560797263833</v>
      </c>
      <c r="S292">
        <f t="shared" si="29"/>
        <v>0.70677780398631918</v>
      </c>
    </row>
    <row r="293" spans="2:19" x14ac:dyDescent="0.25">
      <c r="B293" s="28" t="s">
        <v>88</v>
      </c>
      <c r="C293" s="29" t="s">
        <v>89</v>
      </c>
      <c r="D293" s="29" t="s">
        <v>2</v>
      </c>
      <c r="E293" s="29">
        <v>1.2</v>
      </c>
      <c r="F293" s="29">
        <v>4.75</v>
      </c>
      <c r="G293" s="30" t="s">
        <v>242</v>
      </c>
      <c r="H293" s="12">
        <f t="shared" si="24"/>
        <v>45174</v>
      </c>
      <c r="I293" s="13">
        <f t="shared" ca="1" si="25"/>
        <v>1693872000</v>
      </c>
      <c r="K293" t="s">
        <v>123</v>
      </c>
      <c r="L293" t="s">
        <v>121</v>
      </c>
      <c r="M293">
        <v>1.45</v>
      </c>
      <c r="N293">
        <v>2.8</v>
      </c>
      <c r="O293" t="s">
        <v>242</v>
      </c>
      <c r="P293" s="12">
        <f t="shared" si="26"/>
        <v>45178.916666666664</v>
      </c>
      <c r="Q293" s="13">
        <f t="shared" ca="1" si="27"/>
        <v>1694296799.9999998</v>
      </c>
      <c r="R293">
        <f t="shared" si="28"/>
        <v>0.332512315270936</v>
      </c>
      <c r="S293">
        <f t="shared" si="29"/>
        <v>0.67725615763546798</v>
      </c>
    </row>
    <row r="294" spans="2:19" x14ac:dyDescent="0.25">
      <c r="B294" s="28" t="s">
        <v>88</v>
      </c>
      <c r="C294" s="29" t="s">
        <v>89</v>
      </c>
      <c r="D294" s="29" t="s">
        <v>9</v>
      </c>
      <c r="E294" s="29">
        <v>1.21</v>
      </c>
      <c r="F294" s="29">
        <v>4.5999999999999996</v>
      </c>
      <c r="G294" s="30" t="s">
        <v>242</v>
      </c>
      <c r="H294" s="12">
        <f t="shared" si="24"/>
        <v>45174</v>
      </c>
      <c r="I294" s="13">
        <f t="shared" ca="1" si="25"/>
        <v>1693872000</v>
      </c>
      <c r="K294" t="s">
        <v>124</v>
      </c>
      <c r="L294" t="s">
        <v>121</v>
      </c>
      <c r="M294">
        <v>1.42</v>
      </c>
      <c r="N294">
        <v>2.9</v>
      </c>
      <c r="O294" t="s">
        <v>242</v>
      </c>
      <c r="P294" s="12">
        <f t="shared" si="26"/>
        <v>45178.916666666664</v>
      </c>
      <c r="Q294" s="13">
        <f t="shared" ca="1" si="27"/>
        <v>1694296799.9999998</v>
      </c>
      <c r="R294">
        <f t="shared" si="28"/>
        <v>0.35939776590577954</v>
      </c>
      <c r="S294">
        <f t="shared" si="29"/>
        <v>0.69069888295288973</v>
      </c>
    </row>
    <row r="295" spans="2:19" x14ac:dyDescent="0.25">
      <c r="B295" s="28" t="s">
        <v>88</v>
      </c>
      <c r="C295" s="29" t="s">
        <v>89</v>
      </c>
      <c r="D295" s="29" t="s">
        <v>10</v>
      </c>
      <c r="E295" s="29">
        <v>1.2</v>
      </c>
      <c r="F295" s="29">
        <v>4.8</v>
      </c>
      <c r="G295" s="30" t="s">
        <v>242</v>
      </c>
      <c r="H295" s="12">
        <f t="shared" si="24"/>
        <v>45174</v>
      </c>
      <c r="I295" s="13">
        <f t="shared" ca="1" si="25"/>
        <v>1693872000</v>
      </c>
      <c r="K295" t="s">
        <v>124</v>
      </c>
      <c r="L295" t="s">
        <v>121</v>
      </c>
      <c r="M295">
        <v>1.4</v>
      </c>
      <c r="N295">
        <v>3.05</v>
      </c>
      <c r="O295" t="s">
        <v>242</v>
      </c>
      <c r="P295" s="12">
        <f t="shared" si="26"/>
        <v>45178.916666666664</v>
      </c>
      <c r="Q295" s="13">
        <f t="shared" ca="1" si="27"/>
        <v>1694296799.9999998</v>
      </c>
      <c r="R295">
        <f t="shared" si="28"/>
        <v>0.38641686182669788</v>
      </c>
      <c r="S295">
        <f t="shared" si="29"/>
        <v>0.70420843091334895</v>
      </c>
    </row>
    <row r="296" spans="2:19" x14ac:dyDescent="0.25">
      <c r="B296" s="28" t="s">
        <v>88</v>
      </c>
      <c r="C296" s="29" t="s">
        <v>89</v>
      </c>
      <c r="D296" s="29" t="s">
        <v>5</v>
      </c>
      <c r="E296" s="29">
        <v>1.18</v>
      </c>
      <c r="F296" s="29">
        <v>4.9000000000000004</v>
      </c>
      <c r="G296" s="30" t="s">
        <v>242</v>
      </c>
      <c r="H296" s="12">
        <f t="shared" si="24"/>
        <v>45174</v>
      </c>
      <c r="I296" s="13">
        <f t="shared" ca="1" si="25"/>
        <v>1693872000</v>
      </c>
      <c r="K296" t="s">
        <v>124</v>
      </c>
      <c r="L296" t="s">
        <v>121</v>
      </c>
      <c r="M296">
        <v>1.42</v>
      </c>
      <c r="N296">
        <v>2.9</v>
      </c>
      <c r="O296" t="s">
        <v>242</v>
      </c>
      <c r="P296" s="12">
        <f t="shared" si="26"/>
        <v>45178.916666666664</v>
      </c>
      <c r="Q296" s="13">
        <f t="shared" ca="1" si="27"/>
        <v>1694296799.9999998</v>
      </c>
      <c r="R296">
        <f t="shared" si="28"/>
        <v>0.35939776590577954</v>
      </c>
      <c r="S296">
        <f t="shared" si="29"/>
        <v>0.69069888295288973</v>
      </c>
    </row>
    <row r="297" spans="2:19" x14ac:dyDescent="0.25">
      <c r="B297" s="28" t="s">
        <v>88</v>
      </c>
      <c r="C297" s="29" t="s">
        <v>89</v>
      </c>
      <c r="D297" s="29" t="s">
        <v>6</v>
      </c>
      <c r="E297" s="29">
        <v>1.21</v>
      </c>
      <c r="F297" s="29">
        <v>4.8499999999999996</v>
      </c>
      <c r="G297" s="30" t="s">
        <v>242</v>
      </c>
      <c r="H297" s="12">
        <f t="shared" si="24"/>
        <v>45174</v>
      </c>
      <c r="I297" s="13">
        <f t="shared" ca="1" si="25"/>
        <v>1693872000</v>
      </c>
      <c r="K297" t="s">
        <v>124</v>
      </c>
      <c r="L297" t="s">
        <v>121</v>
      </c>
      <c r="M297">
        <v>1.43</v>
      </c>
      <c r="N297">
        <v>2.95</v>
      </c>
      <c r="O297" t="s">
        <v>242</v>
      </c>
      <c r="P297" s="12">
        <f t="shared" si="26"/>
        <v>45178.916666666664</v>
      </c>
      <c r="Q297" s="13">
        <f t="shared" ca="1" si="27"/>
        <v>1694296799.9999998</v>
      </c>
      <c r="R297">
        <f t="shared" si="28"/>
        <v>0.36031764845324177</v>
      </c>
      <c r="S297">
        <f t="shared" si="29"/>
        <v>0.69115882422662089</v>
      </c>
    </row>
    <row r="298" spans="2:19" x14ac:dyDescent="0.25">
      <c r="B298" s="28" t="s">
        <v>88</v>
      </c>
      <c r="C298" s="29" t="s">
        <v>89</v>
      </c>
      <c r="D298" s="29" t="s">
        <v>4</v>
      </c>
      <c r="E298" s="29">
        <v>1.21</v>
      </c>
      <c r="F298" s="29">
        <v>4.8499999999999996</v>
      </c>
      <c r="G298" s="30" t="s">
        <v>242</v>
      </c>
      <c r="H298" s="12">
        <f t="shared" si="24"/>
        <v>45174</v>
      </c>
      <c r="I298" s="13">
        <f t="shared" ca="1" si="25"/>
        <v>1693872000</v>
      </c>
      <c r="K298" t="s">
        <v>124</v>
      </c>
      <c r="L298" t="s">
        <v>121</v>
      </c>
      <c r="M298">
        <v>1.41</v>
      </c>
      <c r="N298">
        <v>3.05</v>
      </c>
      <c r="O298" t="s">
        <v>242</v>
      </c>
      <c r="P298" s="12">
        <f t="shared" si="26"/>
        <v>45178.916666666664</v>
      </c>
      <c r="Q298" s="13">
        <f t="shared" ca="1" si="27"/>
        <v>1694296799.9999998</v>
      </c>
      <c r="R298">
        <f t="shared" si="28"/>
        <v>0.38135100569701197</v>
      </c>
      <c r="S298">
        <f t="shared" si="29"/>
        <v>0.70167550284850599</v>
      </c>
    </row>
    <row r="299" spans="2:19" x14ac:dyDescent="0.25">
      <c r="B299" s="28" t="s">
        <v>88</v>
      </c>
      <c r="C299" s="29" t="s">
        <v>89</v>
      </c>
      <c r="D299" s="29" t="s">
        <v>16</v>
      </c>
      <c r="E299" s="29">
        <v>1.2</v>
      </c>
      <c r="F299" s="29">
        <v>4.8499999999999996</v>
      </c>
      <c r="G299" s="30" t="s">
        <v>242</v>
      </c>
      <c r="H299" s="12">
        <f t="shared" si="24"/>
        <v>45174</v>
      </c>
      <c r="I299" s="13">
        <f t="shared" ca="1" si="25"/>
        <v>1693872000</v>
      </c>
      <c r="K299" t="s">
        <v>124</v>
      </c>
      <c r="L299" t="s">
        <v>121</v>
      </c>
      <c r="M299">
        <v>1.41</v>
      </c>
      <c r="N299">
        <v>3.05</v>
      </c>
      <c r="O299" t="s">
        <v>242</v>
      </c>
      <c r="P299" s="12">
        <f t="shared" si="26"/>
        <v>45178.916666666664</v>
      </c>
      <c r="Q299" s="13">
        <f t="shared" ca="1" si="27"/>
        <v>1694296799.9999998</v>
      </c>
      <c r="R299">
        <f t="shared" si="28"/>
        <v>0.38135100569701197</v>
      </c>
      <c r="S299">
        <f t="shared" si="29"/>
        <v>0.70167550284850599</v>
      </c>
    </row>
    <row r="300" spans="2:19" x14ac:dyDescent="0.25">
      <c r="B300" s="28" t="s">
        <v>88</v>
      </c>
      <c r="C300" s="29" t="s">
        <v>89</v>
      </c>
      <c r="D300" s="29" t="s">
        <v>41</v>
      </c>
      <c r="E300" s="29">
        <v>1.2</v>
      </c>
      <c r="F300" s="29">
        <v>4.7</v>
      </c>
      <c r="G300" s="30" t="s">
        <v>242</v>
      </c>
      <c r="H300" s="12">
        <f t="shared" si="24"/>
        <v>45174</v>
      </c>
      <c r="I300" s="13">
        <f t="shared" ca="1" si="25"/>
        <v>1693872000</v>
      </c>
      <c r="K300" t="s">
        <v>124</v>
      </c>
      <c r="L300" t="s">
        <v>121</v>
      </c>
      <c r="M300">
        <v>1.4</v>
      </c>
      <c r="N300">
        <v>3.1</v>
      </c>
      <c r="O300" t="s">
        <v>242</v>
      </c>
      <c r="P300" s="12">
        <f t="shared" si="26"/>
        <v>45178.916666666664</v>
      </c>
      <c r="Q300" s="13">
        <f t="shared" ca="1" si="27"/>
        <v>1694296799.9999998</v>
      </c>
      <c r="R300">
        <f t="shared" si="28"/>
        <v>0.39170506912442399</v>
      </c>
      <c r="S300">
        <f t="shared" si="29"/>
        <v>0.70685253456221198</v>
      </c>
    </row>
    <row r="301" spans="2:19" x14ac:dyDescent="0.25">
      <c r="B301" s="28" t="s">
        <v>88</v>
      </c>
      <c r="C301" s="29" t="s">
        <v>89</v>
      </c>
      <c r="D301" s="29" t="s">
        <v>42</v>
      </c>
      <c r="E301" s="29">
        <v>1.2</v>
      </c>
      <c r="F301" s="29">
        <v>4.5999999999999996</v>
      </c>
      <c r="G301" s="30" t="s">
        <v>242</v>
      </c>
      <c r="H301" s="12">
        <f t="shared" si="24"/>
        <v>45174</v>
      </c>
      <c r="I301" s="13">
        <f t="shared" ca="1" si="25"/>
        <v>1693872000</v>
      </c>
      <c r="K301" t="s">
        <v>124</v>
      </c>
      <c r="L301" t="s">
        <v>121</v>
      </c>
      <c r="M301">
        <v>1.4</v>
      </c>
      <c r="N301">
        <v>3</v>
      </c>
      <c r="O301" t="s">
        <v>242</v>
      </c>
      <c r="P301" s="12">
        <f t="shared" si="26"/>
        <v>45178.916666666664</v>
      </c>
      <c r="Q301" s="13">
        <f t="shared" ca="1" si="27"/>
        <v>1694296799.9999998</v>
      </c>
      <c r="R301">
        <f t="shared" si="28"/>
        <v>0.38095238095238099</v>
      </c>
      <c r="S301">
        <f t="shared" si="29"/>
        <v>0.70147619047619048</v>
      </c>
    </row>
    <row r="302" spans="2:19" x14ac:dyDescent="0.25">
      <c r="B302" s="28" t="s">
        <v>88</v>
      </c>
      <c r="C302" s="29" t="s">
        <v>89</v>
      </c>
      <c r="D302" s="29" t="s">
        <v>8</v>
      </c>
      <c r="E302" s="29">
        <v>1.2</v>
      </c>
      <c r="F302" s="29">
        <v>4.75</v>
      </c>
      <c r="G302" s="30" t="s">
        <v>242</v>
      </c>
      <c r="H302" s="12">
        <f t="shared" si="24"/>
        <v>45174</v>
      </c>
      <c r="I302" s="13">
        <f t="shared" ca="1" si="25"/>
        <v>1693872000</v>
      </c>
      <c r="K302" t="s">
        <v>124</v>
      </c>
      <c r="L302" t="s">
        <v>121</v>
      </c>
      <c r="M302">
        <v>1.39</v>
      </c>
      <c r="N302">
        <v>3.06</v>
      </c>
      <c r="O302" t="s">
        <v>242</v>
      </c>
      <c r="P302" s="12">
        <f t="shared" si="26"/>
        <v>45178.916666666664</v>
      </c>
      <c r="Q302" s="13">
        <f t="shared" ca="1" si="27"/>
        <v>1694296799.9999998</v>
      </c>
      <c r="R302">
        <f t="shared" si="28"/>
        <v>0.39262707481073972</v>
      </c>
      <c r="S302">
        <f t="shared" si="29"/>
        <v>0.70731353740536984</v>
      </c>
    </row>
    <row r="303" spans="2:19" x14ac:dyDescent="0.25">
      <c r="B303" s="28" t="s">
        <v>88</v>
      </c>
      <c r="C303" s="29" t="s">
        <v>89</v>
      </c>
      <c r="D303" s="29" t="s">
        <v>12</v>
      </c>
      <c r="E303" s="29">
        <v>1.2</v>
      </c>
      <c r="F303" s="29">
        <v>4.75</v>
      </c>
      <c r="G303" s="30" t="s">
        <v>242</v>
      </c>
      <c r="H303" s="12">
        <f t="shared" si="24"/>
        <v>45174</v>
      </c>
      <c r="I303" s="13">
        <f t="shared" ca="1" si="25"/>
        <v>1693872000</v>
      </c>
      <c r="K303" t="s">
        <v>124</v>
      </c>
      <c r="L303" t="s">
        <v>121</v>
      </c>
      <c r="M303">
        <v>1.36</v>
      </c>
      <c r="N303">
        <v>3.2</v>
      </c>
      <c r="O303" t="s">
        <v>242</v>
      </c>
      <c r="P303" s="12">
        <f t="shared" si="26"/>
        <v>45178.916666666664</v>
      </c>
      <c r="Q303" s="13">
        <f t="shared" ca="1" si="27"/>
        <v>1694296799.9999998</v>
      </c>
      <c r="R303">
        <f t="shared" si="28"/>
        <v>0.42279411764705876</v>
      </c>
      <c r="S303">
        <f t="shared" si="29"/>
        <v>0.72239705882352934</v>
      </c>
    </row>
    <row r="304" spans="2:19" x14ac:dyDescent="0.25">
      <c r="B304" s="28" t="s">
        <v>88</v>
      </c>
      <c r="C304" s="29" t="s">
        <v>89</v>
      </c>
      <c r="D304" s="29" t="s">
        <v>43</v>
      </c>
      <c r="E304" s="29">
        <v>1.2</v>
      </c>
      <c r="F304" s="29">
        <v>4.8</v>
      </c>
      <c r="G304" s="30" t="s">
        <v>242</v>
      </c>
      <c r="H304" s="12">
        <f t="shared" si="24"/>
        <v>45174</v>
      </c>
      <c r="I304" s="13">
        <f t="shared" ca="1" si="25"/>
        <v>1693872000</v>
      </c>
      <c r="K304" t="s">
        <v>124</v>
      </c>
      <c r="L304" t="s">
        <v>121</v>
      </c>
      <c r="M304">
        <v>1.4</v>
      </c>
      <c r="N304">
        <v>3.1</v>
      </c>
      <c r="O304" t="s">
        <v>242</v>
      </c>
      <c r="P304" s="12">
        <f t="shared" si="26"/>
        <v>45178.916666666664</v>
      </c>
      <c r="Q304" s="13">
        <f t="shared" ca="1" si="27"/>
        <v>1694296799.9999998</v>
      </c>
      <c r="R304">
        <f t="shared" si="28"/>
        <v>0.39170506912442399</v>
      </c>
      <c r="S304">
        <f t="shared" si="29"/>
        <v>0.70685253456221198</v>
      </c>
    </row>
    <row r="305" spans="2:19" x14ac:dyDescent="0.25">
      <c r="B305" s="28" t="s">
        <v>88</v>
      </c>
      <c r="C305" s="29" t="s">
        <v>89</v>
      </c>
      <c r="D305" s="29" t="s">
        <v>11</v>
      </c>
      <c r="E305" s="29">
        <v>1.22</v>
      </c>
      <c r="F305" s="29">
        <v>4.6500000000000004</v>
      </c>
      <c r="G305" s="30" t="s">
        <v>242</v>
      </c>
      <c r="H305" s="12">
        <f t="shared" si="24"/>
        <v>45174</v>
      </c>
      <c r="I305" s="13">
        <f t="shared" ca="1" si="25"/>
        <v>1693872000</v>
      </c>
      <c r="K305" t="s">
        <v>124</v>
      </c>
      <c r="L305" t="s">
        <v>121</v>
      </c>
      <c r="M305">
        <v>1.45</v>
      </c>
      <c r="N305">
        <v>2.8</v>
      </c>
      <c r="O305" t="s">
        <v>242</v>
      </c>
      <c r="P305" s="12">
        <f t="shared" si="26"/>
        <v>45178.916666666664</v>
      </c>
      <c r="Q305" s="13">
        <f t="shared" ca="1" si="27"/>
        <v>1694296799.9999998</v>
      </c>
      <c r="R305">
        <f t="shared" si="28"/>
        <v>0.332512315270936</v>
      </c>
      <c r="S305">
        <f t="shared" si="29"/>
        <v>0.67725615763546798</v>
      </c>
    </row>
    <row r="306" spans="2:19" x14ac:dyDescent="0.25">
      <c r="B306" s="28" t="s">
        <v>90</v>
      </c>
      <c r="C306" s="29" t="s">
        <v>91</v>
      </c>
      <c r="D306" s="29" t="s">
        <v>13</v>
      </c>
      <c r="E306" s="29">
        <v>2.36</v>
      </c>
      <c r="F306" s="29">
        <v>1.61</v>
      </c>
      <c r="G306" s="30" t="s">
        <v>242</v>
      </c>
      <c r="H306" s="12">
        <f t="shared" si="24"/>
        <v>45177.978472222225</v>
      </c>
      <c r="I306" s="13">
        <f t="shared" ca="1" si="25"/>
        <v>1694215740.0000002</v>
      </c>
      <c r="K306" t="s">
        <v>125</v>
      </c>
      <c r="L306" t="s">
        <v>126</v>
      </c>
      <c r="M306">
        <v>3.35</v>
      </c>
      <c r="N306">
        <v>1.34</v>
      </c>
      <c r="O306" t="s">
        <v>242</v>
      </c>
      <c r="P306" s="12">
        <f t="shared" si="26"/>
        <v>45178.936805555553</v>
      </c>
      <c r="Q306" s="13">
        <f t="shared" ca="1" si="27"/>
        <v>1694298539.9999998</v>
      </c>
      <c r="R306">
        <f t="shared" si="28"/>
        <v>0.44776119402985071</v>
      </c>
      <c r="S306">
        <f t="shared" si="29"/>
        <v>0.73488059701492536</v>
      </c>
    </row>
    <row r="307" spans="2:19" x14ac:dyDescent="0.25">
      <c r="B307" s="28" t="s">
        <v>90</v>
      </c>
      <c r="C307" s="29" t="s">
        <v>91</v>
      </c>
      <c r="D307" s="29" t="s">
        <v>10</v>
      </c>
      <c r="E307" s="29">
        <v>2.4</v>
      </c>
      <c r="F307" s="29">
        <v>1.6</v>
      </c>
      <c r="G307" s="30" t="s">
        <v>242</v>
      </c>
      <c r="H307" s="12">
        <f t="shared" si="24"/>
        <v>45177.978472222225</v>
      </c>
      <c r="I307" s="13">
        <f t="shared" ca="1" si="25"/>
        <v>1694215740.0000002</v>
      </c>
      <c r="K307" t="s">
        <v>125</v>
      </c>
      <c r="L307" t="s">
        <v>126</v>
      </c>
      <c r="M307">
        <v>3.5</v>
      </c>
      <c r="N307">
        <v>1.32</v>
      </c>
      <c r="O307" t="s">
        <v>242</v>
      </c>
      <c r="P307" s="12">
        <f t="shared" si="26"/>
        <v>45178.936805555553</v>
      </c>
      <c r="Q307" s="13">
        <f t="shared" ca="1" si="27"/>
        <v>1694298539.9999998</v>
      </c>
      <c r="R307">
        <f t="shared" si="28"/>
        <v>0.47186147186147187</v>
      </c>
      <c r="S307">
        <f t="shared" si="29"/>
        <v>0.746930735930736</v>
      </c>
    </row>
    <row r="308" spans="2:19" x14ac:dyDescent="0.25">
      <c r="B308" s="28" t="s">
        <v>90</v>
      </c>
      <c r="C308" s="29" t="s">
        <v>91</v>
      </c>
      <c r="D308" s="29" t="s">
        <v>41</v>
      </c>
      <c r="E308" s="29">
        <v>2.37</v>
      </c>
      <c r="F308" s="29">
        <v>1.6</v>
      </c>
      <c r="G308" s="30" t="s">
        <v>242</v>
      </c>
      <c r="H308" s="12">
        <f t="shared" si="24"/>
        <v>45177.978472222225</v>
      </c>
      <c r="I308" s="13">
        <f t="shared" ca="1" si="25"/>
        <v>1694215740.0000002</v>
      </c>
      <c r="K308" t="s">
        <v>125</v>
      </c>
      <c r="L308" t="s">
        <v>126</v>
      </c>
      <c r="M308">
        <v>3.4</v>
      </c>
      <c r="N308">
        <v>1.34</v>
      </c>
      <c r="O308" t="s">
        <v>242</v>
      </c>
      <c r="P308" s="12">
        <f t="shared" si="26"/>
        <v>45178.936805555553</v>
      </c>
      <c r="Q308" s="13">
        <f t="shared" ca="1" si="27"/>
        <v>1694298539.9999998</v>
      </c>
      <c r="R308">
        <f t="shared" si="28"/>
        <v>0.4521510096575943</v>
      </c>
      <c r="S308">
        <f t="shared" si="29"/>
        <v>0.73707550482879713</v>
      </c>
    </row>
    <row r="309" spans="2:19" x14ac:dyDescent="0.25">
      <c r="B309" s="28" t="s">
        <v>90</v>
      </c>
      <c r="C309" s="29" t="s">
        <v>91</v>
      </c>
      <c r="D309" s="29" t="s">
        <v>16</v>
      </c>
      <c r="E309" s="29">
        <v>2.48</v>
      </c>
      <c r="F309" s="29">
        <v>1.59</v>
      </c>
      <c r="G309" s="30" t="s">
        <v>242</v>
      </c>
      <c r="H309" s="12">
        <f t="shared" si="24"/>
        <v>45177.978472222225</v>
      </c>
      <c r="I309" s="13">
        <f t="shared" ca="1" si="25"/>
        <v>1694215740.0000002</v>
      </c>
      <c r="K309" t="s">
        <v>125</v>
      </c>
      <c r="L309" t="s">
        <v>126</v>
      </c>
      <c r="M309">
        <v>3.5</v>
      </c>
      <c r="N309">
        <v>1.31</v>
      </c>
      <c r="O309" t="s">
        <v>242</v>
      </c>
      <c r="P309" s="12">
        <f t="shared" si="26"/>
        <v>45178.936805555553</v>
      </c>
      <c r="Q309" s="13">
        <f t="shared" ca="1" si="27"/>
        <v>1694298539.9999998</v>
      </c>
      <c r="R309">
        <f t="shared" si="28"/>
        <v>0.47764449291166844</v>
      </c>
      <c r="S309">
        <f t="shared" si="29"/>
        <v>0.74982224645583417</v>
      </c>
    </row>
    <row r="310" spans="2:19" x14ac:dyDescent="0.25">
      <c r="B310" s="28" t="s">
        <v>90</v>
      </c>
      <c r="C310" s="29" t="s">
        <v>91</v>
      </c>
      <c r="D310" s="29" t="s">
        <v>5</v>
      </c>
      <c r="E310" s="29">
        <v>2.5499999999999998</v>
      </c>
      <c r="F310" s="29">
        <v>1.56</v>
      </c>
      <c r="G310" s="30" t="s">
        <v>242</v>
      </c>
      <c r="H310" s="12">
        <f t="shared" si="24"/>
        <v>45177.978472222225</v>
      </c>
      <c r="I310" s="13">
        <f t="shared" ca="1" si="25"/>
        <v>1694215740.0000002</v>
      </c>
      <c r="K310" t="s">
        <v>125</v>
      </c>
      <c r="L310" t="s">
        <v>126</v>
      </c>
      <c r="M310">
        <v>3.35</v>
      </c>
      <c r="N310">
        <v>1.35</v>
      </c>
      <c r="O310" t="s">
        <v>242</v>
      </c>
      <c r="P310" s="12">
        <f t="shared" si="26"/>
        <v>45178.936805555553</v>
      </c>
      <c r="Q310" s="13">
        <f t="shared" ca="1" si="27"/>
        <v>1694298539.9999998</v>
      </c>
      <c r="R310">
        <f t="shared" si="28"/>
        <v>0.44223327805417356</v>
      </c>
      <c r="S310">
        <f t="shared" si="29"/>
        <v>0.73211663902708679</v>
      </c>
    </row>
    <row r="311" spans="2:19" x14ac:dyDescent="0.25">
      <c r="B311" s="28" t="s">
        <v>90</v>
      </c>
      <c r="C311" s="29" t="s">
        <v>91</v>
      </c>
      <c r="D311" s="29" t="s">
        <v>2</v>
      </c>
      <c r="E311" s="29">
        <v>2.2999999999999998</v>
      </c>
      <c r="F311" s="29">
        <v>1.63</v>
      </c>
      <c r="G311" s="30" t="s">
        <v>242</v>
      </c>
      <c r="H311" s="12">
        <f t="shared" si="24"/>
        <v>45177.978472222225</v>
      </c>
      <c r="I311" s="13">
        <f t="shared" ca="1" si="25"/>
        <v>1694215740.0000002</v>
      </c>
      <c r="K311" t="s">
        <v>125</v>
      </c>
      <c r="L311" t="s">
        <v>126</v>
      </c>
      <c r="M311">
        <v>3.6</v>
      </c>
      <c r="N311">
        <v>1.29</v>
      </c>
      <c r="O311" t="s">
        <v>242</v>
      </c>
      <c r="P311" s="12">
        <f t="shared" si="26"/>
        <v>45178.936805555553</v>
      </c>
      <c r="Q311" s="13">
        <f t="shared" ca="1" si="27"/>
        <v>1694298539.9999998</v>
      </c>
      <c r="R311">
        <f t="shared" si="28"/>
        <v>0.49741602067183455</v>
      </c>
      <c r="S311">
        <f t="shared" si="29"/>
        <v>0.75970801033591728</v>
      </c>
    </row>
    <row r="312" spans="2:19" x14ac:dyDescent="0.25">
      <c r="B312" s="28" t="s">
        <v>90</v>
      </c>
      <c r="C312" s="29" t="s">
        <v>91</v>
      </c>
      <c r="D312" s="29" t="s">
        <v>3</v>
      </c>
      <c r="E312" s="29">
        <v>2.2999999999999998</v>
      </c>
      <c r="F312" s="29">
        <v>1.63</v>
      </c>
      <c r="G312" s="30" t="s">
        <v>242</v>
      </c>
      <c r="H312" s="12">
        <f t="shared" si="24"/>
        <v>45177.978472222225</v>
      </c>
      <c r="I312" s="13">
        <f t="shared" ca="1" si="25"/>
        <v>1694215740.0000002</v>
      </c>
      <c r="K312" t="s">
        <v>125</v>
      </c>
      <c r="L312" t="s">
        <v>126</v>
      </c>
      <c r="M312">
        <v>3.45</v>
      </c>
      <c r="N312">
        <v>1.34</v>
      </c>
      <c r="O312" t="s">
        <v>242</v>
      </c>
      <c r="P312" s="12">
        <f t="shared" si="26"/>
        <v>45178.936805555553</v>
      </c>
      <c r="Q312" s="13">
        <f t="shared" ca="1" si="27"/>
        <v>1694298539.9999998</v>
      </c>
      <c r="R312">
        <f t="shared" si="28"/>
        <v>0.45641358425264972</v>
      </c>
      <c r="S312">
        <f t="shared" si="29"/>
        <v>0.7392067921263249</v>
      </c>
    </row>
    <row r="313" spans="2:19" x14ac:dyDescent="0.25">
      <c r="B313" s="28" t="s">
        <v>90</v>
      </c>
      <c r="C313" s="29" t="s">
        <v>91</v>
      </c>
      <c r="D313" s="29" t="s">
        <v>11</v>
      </c>
      <c r="E313" s="29">
        <v>2.42</v>
      </c>
      <c r="F313" s="29">
        <v>1.61</v>
      </c>
      <c r="G313" s="30" t="s">
        <v>242</v>
      </c>
      <c r="H313" s="12">
        <f t="shared" si="24"/>
        <v>45177.978472222225</v>
      </c>
      <c r="I313" s="13">
        <f t="shared" ca="1" si="25"/>
        <v>1694215740.0000002</v>
      </c>
      <c r="K313" t="s">
        <v>125</v>
      </c>
      <c r="L313" t="s">
        <v>126</v>
      </c>
      <c r="M313">
        <v>3.45</v>
      </c>
      <c r="N313">
        <v>1.34</v>
      </c>
      <c r="O313" t="s">
        <v>242</v>
      </c>
      <c r="P313" s="12">
        <f t="shared" si="26"/>
        <v>45178.936805555553</v>
      </c>
      <c r="Q313" s="13">
        <f t="shared" ca="1" si="27"/>
        <v>1694298539.9999998</v>
      </c>
      <c r="R313">
        <f t="shared" si="28"/>
        <v>0.45641358425264972</v>
      </c>
      <c r="S313">
        <f t="shared" si="29"/>
        <v>0.7392067921263249</v>
      </c>
    </row>
    <row r="314" spans="2:19" x14ac:dyDescent="0.25">
      <c r="B314" s="28" t="s">
        <v>90</v>
      </c>
      <c r="C314" s="29" t="s">
        <v>91</v>
      </c>
      <c r="D314" s="29" t="s">
        <v>4</v>
      </c>
      <c r="E314" s="29">
        <v>2.5</v>
      </c>
      <c r="F314" s="29">
        <v>1.59</v>
      </c>
      <c r="G314" s="30" t="s">
        <v>242</v>
      </c>
      <c r="H314" s="12">
        <f t="shared" si="24"/>
        <v>45177.978472222225</v>
      </c>
      <c r="I314" s="13">
        <f t="shared" ca="1" si="25"/>
        <v>1694215740.0000002</v>
      </c>
      <c r="K314" t="s">
        <v>125</v>
      </c>
      <c r="L314" t="s">
        <v>126</v>
      </c>
      <c r="M314">
        <v>3.45</v>
      </c>
      <c r="N314">
        <v>1.32</v>
      </c>
      <c r="O314" t="s">
        <v>242</v>
      </c>
      <c r="P314" s="12">
        <f t="shared" si="26"/>
        <v>45178.936805555553</v>
      </c>
      <c r="Q314" s="13">
        <f t="shared" ca="1" si="27"/>
        <v>1694298539.9999998</v>
      </c>
      <c r="R314">
        <f t="shared" si="28"/>
        <v>0.46772068511198944</v>
      </c>
      <c r="S314">
        <f t="shared" si="29"/>
        <v>0.74486034255599476</v>
      </c>
    </row>
    <row r="315" spans="2:19" x14ac:dyDescent="0.25">
      <c r="B315" s="28" t="s">
        <v>90</v>
      </c>
      <c r="C315" s="29" t="s">
        <v>91</v>
      </c>
      <c r="D315" s="29" t="s">
        <v>6</v>
      </c>
      <c r="E315" s="29">
        <v>2.5</v>
      </c>
      <c r="F315" s="29">
        <v>1.59</v>
      </c>
      <c r="G315" s="30" t="s">
        <v>242</v>
      </c>
      <c r="H315" s="12">
        <f t="shared" si="24"/>
        <v>45177.978472222225</v>
      </c>
      <c r="I315" s="13">
        <f t="shared" ca="1" si="25"/>
        <v>1694215740.0000002</v>
      </c>
      <c r="K315" t="s">
        <v>125</v>
      </c>
      <c r="L315" t="s">
        <v>126</v>
      </c>
      <c r="M315">
        <v>3.45</v>
      </c>
      <c r="N315">
        <v>1.32</v>
      </c>
      <c r="O315" t="s">
        <v>242</v>
      </c>
      <c r="P315" s="12">
        <f t="shared" si="26"/>
        <v>45178.936805555553</v>
      </c>
      <c r="Q315" s="13">
        <f t="shared" ca="1" si="27"/>
        <v>1694298539.9999998</v>
      </c>
      <c r="R315">
        <f t="shared" si="28"/>
        <v>0.46772068511198944</v>
      </c>
      <c r="S315">
        <f t="shared" si="29"/>
        <v>0.74486034255599476</v>
      </c>
    </row>
    <row r="316" spans="2:19" x14ac:dyDescent="0.25">
      <c r="B316" s="28" t="s">
        <v>90</v>
      </c>
      <c r="C316" s="29" t="s">
        <v>91</v>
      </c>
      <c r="D316" s="29" t="s">
        <v>43</v>
      </c>
      <c r="E316" s="29">
        <v>2.4</v>
      </c>
      <c r="F316" s="29">
        <v>1.61</v>
      </c>
      <c r="G316" s="30" t="s">
        <v>242</v>
      </c>
      <c r="H316" s="12">
        <f t="shared" si="24"/>
        <v>45177.978472222225</v>
      </c>
      <c r="I316" s="13">
        <f t="shared" ca="1" si="25"/>
        <v>1694215740.0000002</v>
      </c>
      <c r="K316" t="s">
        <v>125</v>
      </c>
      <c r="L316" t="s">
        <v>126</v>
      </c>
      <c r="M316">
        <v>3.5</v>
      </c>
      <c r="N316">
        <v>1.32</v>
      </c>
      <c r="O316" t="s">
        <v>242</v>
      </c>
      <c r="P316" s="12">
        <f t="shared" si="26"/>
        <v>45178.936805555553</v>
      </c>
      <c r="Q316" s="13">
        <f t="shared" ca="1" si="27"/>
        <v>1694298539.9999998</v>
      </c>
      <c r="R316">
        <f t="shared" si="28"/>
        <v>0.47186147186147187</v>
      </c>
      <c r="S316">
        <f t="shared" si="29"/>
        <v>0.746930735930736</v>
      </c>
    </row>
    <row r="317" spans="2:19" x14ac:dyDescent="0.25">
      <c r="B317" s="28" t="s">
        <v>90</v>
      </c>
      <c r="C317" s="29" t="s">
        <v>91</v>
      </c>
      <c r="D317" s="29" t="s">
        <v>42</v>
      </c>
      <c r="E317" s="29">
        <v>2.2999999999999998</v>
      </c>
      <c r="F317" s="29">
        <v>1.62</v>
      </c>
      <c r="G317" s="30" t="s">
        <v>242</v>
      </c>
      <c r="H317" s="12">
        <f t="shared" si="24"/>
        <v>45177.978472222225</v>
      </c>
      <c r="I317" s="13">
        <f t="shared" ca="1" si="25"/>
        <v>1694215740.0000002</v>
      </c>
      <c r="K317" t="s">
        <v>125</v>
      </c>
      <c r="L317" t="s">
        <v>126</v>
      </c>
      <c r="M317">
        <v>3.4</v>
      </c>
      <c r="N317">
        <v>1.33</v>
      </c>
      <c r="O317" t="s">
        <v>242</v>
      </c>
      <c r="P317" s="12">
        <f t="shared" si="26"/>
        <v>45178.936805555553</v>
      </c>
      <c r="Q317" s="13">
        <f t="shared" ca="1" si="27"/>
        <v>1694298539.9999998</v>
      </c>
      <c r="R317">
        <f t="shared" si="28"/>
        <v>0.45776205218929672</v>
      </c>
      <c r="S317">
        <f t="shared" si="29"/>
        <v>0.73988102609464834</v>
      </c>
    </row>
    <row r="318" spans="2:19" x14ac:dyDescent="0.25">
      <c r="B318" s="28" t="s">
        <v>92</v>
      </c>
      <c r="C318" s="29" t="s">
        <v>93</v>
      </c>
      <c r="D318" s="29" t="s">
        <v>13</v>
      </c>
      <c r="E318" s="29">
        <v>4.75</v>
      </c>
      <c r="F318" s="29">
        <v>1.2</v>
      </c>
      <c r="G318" s="30" t="s">
        <v>242</v>
      </c>
      <c r="H318" s="12">
        <f t="shared" si="24"/>
        <v>45178.624305555553</v>
      </c>
      <c r="I318" s="13">
        <f t="shared" ca="1" si="25"/>
        <v>1694271539.9999998</v>
      </c>
      <c r="K318" t="s">
        <v>125</v>
      </c>
      <c r="L318" t="s">
        <v>126</v>
      </c>
      <c r="M318">
        <v>3.46</v>
      </c>
      <c r="N318">
        <v>1.31</v>
      </c>
      <c r="O318" t="s">
        <v>242</v>
      </c>
      <c r="P318" s="12">
        <f t="shared" si="26"/>
        <v>45178.936805555553</v>
      </c>
      <c r="Q318" s="13">
        <f t="shared" ca="1" si="27"/>
        <v>1694298539.9999998</v>
      </c>
      <c r="R318">
        <f t="shared" si="28"/>
        <v>0.47434143758549169</v>
      </c>
      <c r="S318">
        <f t="shared" si="29"/>
        <v>0.74817071879274588</v>
      </c>
    </row>
    <row r="319" spans="2:19" x14ac:dyDescent="0.25">
      <c r="B319" s="28" t="s">
        <v>92</v>
      </c>
      <c r="C319" s="29" t="s">
        <v>93</v>
      </c>
      <c r="D319" s="29" t="s">
        <v>16</v>
      </c>
      <c r="E319" s="29">
        <v>4.55</v>
      </c>
      <c r="F319" s="29">
        <v>1.21</v>
      </c>
      <c r="G319" s="30" t="s">
        <v>242</v>
      </c>
      <c r="H319" s="12">
        <f t="shared" si="24"/>
        <v>45178.624305555553</v>
      </c>
      <c r="I319" s="13">
        <f t="shared" ca="1" si="25"/>
        <v>1694271539.9999998</v>
      </c>
      <c r="K319" t="s">
        <v>125</v>
      </c>
      <c r="L319" t="s">
        <v>126</v>
      </c>
      <c r="M319">
        <v>3.25</v>
      </c>
      <c r="N319">
        <v>1.35</v>
      </c>
      <c r="O319" t="s">
        <v>242</v>
      </c>
      <c r="P319" s="12">
        <f t="shared" si="26"/>
        <v>45178.936805555553</v>
      </c>
      <c r="Q319" s="13">
        <f t="shared" ca="1" si="27"/>
        <v>1694298539.9999998</v>
      </c>
      <c r="R319">
        <f t="shared" si="28"/>
        <v>0.43304843304843299</v>
      </c>
      <c r="S319">
        <f t="shared" si="29"/>
        <v>0.7275242165242165</v>
      </c>
    </row>
    <row r="320" spans="2:19" x14ac:dyDescent="0.25">
      <c r="B320" s="28" t="s">
        <v>92</v>
      </c>
      <c r="C320" s="29" t="s">
        <v>93</v>
      </c>
      <c r="D320" s="29" t="s">
        <v>5</v>
      </c>
      <c r="E320" s="29">
        <v>4.45</v>
      </c>
      <c r="F320" s="29">
        <v>1.21</v>
      </c>
      <c r="G320" s="30" t="s">
        <v>242</v>
      </c>
      <c r="H320" s="12">
        <f t="shared" si="24"/>
        <v>45178.624305555553</v>
      </c>
      <c r="I320" s="13">
        <f t="shared" ca="1" si="25"/>
        <v>1694271539.9999998</v>
      </c>
      <c r="K320" t="s">
        <v>127</v>
      </c>
      <c r="L320" t="s">
        <v>128</v>
      </c>
      <c r="M320">
        <v>4.5999999999999996</v>
      </c>
      <c r="N320">
        <v>1.21</v>
      </c>
      <c r="O320" t="s">
        <v>242</v>
      </c>
      <c r="P320" s="12">
        <f t="shared" si="26"/>
        <v>45178.9375</v>
      </c>
      <c r="Q320" s="13">
        <f t="shared" ca="1" si="27"/>
        <v>1694298600</v>
      </c>
      <c r="R320">
        <f t="shared" si="28"/>
        <v>0.60905497664390951</v>
      </c>
      <c r="S320">
        <f t="shared" si="29"/>
        <v>0.81552748832195476</v>
      </c>
    </row>
    <row r="321" spans="2:19" x14ac:dyDescent="0.25">
      <c r="B321" s="28" t="s">
        <v>92</v>
      </c>
      <c r="C321" s="29" t="s">
        <v>93</v>
      </c>
      <c r="D321" s="29" t="s">
        <v>10</v>
      </c>
      <c r="E321" s="29">
        <v>4.8</v>
      </c>
      <c r="F321" s="29">
        <v>1.2</v>
      </c>
      <c r="G321" s="30" t="s">
        <v>242</v>
      </c>
      <c r="H321" s="12">
        <f t="shared" si="24"/>
        <v>45178.624305555553</v>
      </c>
      <c r="I321" s="13">
        <f t="shared" ca="1" si="25"/>
        <v>1694271539.9999998</v>
      </c>
      <c r="K321" t="s">
        <v>127</v>
      </c>
      <c r="L321" t="s">
        <v>128</v>
      </c>
      <c r="M321">
        <v>4.8</v>
      </c>
      <c r="N321">
        <v>1.2</v>
      </c>
      <c r="O321" t="s">
        <v>242</v>
      </c>
      <c r="P321" s="12">
        <f t="shared" si="26"/>
        <v>45178.9375</v>
      </c>
      <c r="Q321" s="13">
        <f t="shared" ca="1" si="27"/>
        <v>1694298600</v>
      </c>
      <c r="R321">
        <f t="shared" si="28"/>
        <v>0.625</v>
      </c>
      <c r="S321">
        <f t="shared" si="29"/>
        <v>0.82350000000000001</v>
      </c>
    </row>
    <row r="322" spans="2:19" x14ac:dyDescent="0.25">
      <c r="B322" s="28" t="s">
        <v>92</v>
      </c>
      <c r="C322" s="29" t="s">
        <v>93</v>
      </c>
      <c r="D322" s="29" t="s">
        <v>41</v>
      </c>
      <c r="E322" s="29">
        <v>4.4000000000000004</v>
      </c>
      <c r="F322" s="29">
        <v>1.22</v>
      </c>
      <c r="G322" s="30" t="s">
        <v>242</v>
      </c>
      <c r="H322" s="12">
        <f t="shared" si="24"/>
        <v>45178.624305555553</v>
      </c>
      <c r="I322" s="13">
        <f t="shared" ca="1" si="25"/>
        <v>1694271539.9999998</v>
      </c>
      <c r="K322" t="s">
        <v>127</v>
      </c>
      <c r="L322" t="s">
        <v>128</v>
      </c>
      <c r="M322">
        <v>4.5999999999999996</v>
      </c>
      <c r="N322">
        <v>1.21</v>
      </c>
      <c r="O322" t="s">
        <v>242</v>
      </c>
      <c r="P322" s="12">
        <f t="shared" si="26"/>
        <v>45178.9375</v>
      </c>
      <c r="Q322" s="13">
        <f t="shared" ca="1" si="27"/>
        <v>1694298600</v>
      </c>
      <c r="R322">
        <f t="shared" si="28"/>
        <v>0.60905497664390951</v>
      </c>
      <c r="S322">
        <f t="shared" si="29"/>
        <v>0.81552748832195476</v>
      </c>
    </row>
    <row r="323" spans="2:19" x14ac:dyDescent="0.25">
      <c r="B323" s="28" t="s">
        <v>92</v>
      </c>
      <c r="C323" s="29" t="s">
        <v>93</v>
      </c>
      <c r="D323" s="29" t="s">
        <v>3</v>
      </c>
      <c r="E323" s="29">
        <v>4.4000000000000004</v>
      </c>
      <c r="F323" s="29">
        <v>1.22</v>
      </c>
      <c r="G323" s="30" t="s">
        <v>242</v>
      </c>
      <c r="H323" s="12">
        <f t="shared" si="24"/>
        <v>45178.624305555553</v>
      </c>
      <c r="I323" s="13">
        <f t="shared" ca="1" si="25"/>
        <v>1694271539.9999998</v>
      </c>
      <c r="K323" t="s">
        <v>127</v>
      </c>
      <c r="L323" t="s">
        <v>128</v>
      </c>
      <c r="M323">
        <v>4.9000000000000004</v>
      </c>
      <c r="N323">
        <v>1.18</v>
      </c>
      <c r="O323" t="s">
        <v>242</v>
      </c>
      <c r="P323" s="12">
        <f t="shared" si="26"/>
        <v>45178.9375</v>
      </c>
      <c r="Q323" s="13">
        <f t="shared" ca="1" si="27"/>
        <v>1694298600</v>
      </c>
      <c r="R323">
        <f t="shared" si="28"/>
        <v>0.64337599446558291</v>
      </c>
      <c r="S323">
        <f t="shared" si="29"/>
        <v>0.83268799723279141</v>
      </c>
    </row>
    <row r="324" spans="2:19" x14ac:dyDescent="0.25">
      <c r="B324" s="28" t="s">
        <v>92</v>
      </c>
      <c r="C324" s="29" t="s">
        <v>93</v>
      </c>
      <c r="D324" s="29" t="s">
        <v>2</v>
      </c>
      <c r="E324" s="29">
        <v>4.4000000000000004</v>
      </c>
      <c r="F324" s="29">
        <v>1.22</v>
      </c>
      <c r="G324" s="30" t="s">
        <v>242</v>
      </c>
      <c r="H324" s="12">
        <f t="shared" si="24"/>
        <v>45178.624305555553</v>
      </c>
      <c r="I324" s="13">
        <f t="shared" ca="1" si="25"/>
        <v>1694271539.9999998</v>
      </c>
      <c r="K324" t="s">
        <v>127</v>
      </c>
      <c r="L324" t="s">
        <v>128</v>
      </c>
      <c r="M324">
        <v>4.75</v>
      </c>
      <c r="N324">
        <v>1.19</v>
      </c>
      <c r="O324" t="s">
        <v>242</v>
      </c>
      <c r="P324" s="12">
        <f t="shared" si="26"/>
        <v>45178.9375</v>
      </c>
      <c r="Q324" s="13">
        <f t="shared" ca="1" si="27"/>
        <v>1694298600</v>
      </c>
      <c r="R324">
        <f t="shared" si="28"/>
        <v>0.62980981866430785</v>
      </c>
      <c r="S324">
        <f t="shared" si="29"/>
        <v>0.82590490933215399</v>
      </c>
    </row>
    <row r="325" spans="2:19" x14ac:dyDescent="0.25">
      <c r="B325" s="28" t="s">
        <v>92</v>
      </c>
      <c r="C325" s="29" t="s">
        <v>93</v>
      </c>
      <c r="D325" s="29" t="s">
        <v>11</v>
      </c>
      <c r="E325" s="29">
        <v>4.8</v>
      </c>
      <c r="F325" s="29">
        <v>1.21</v>
      </c>
      <c r="G325" s="30" t="s">
        <v>242</v>
      </c>
      <c r="H325" s="12">
        <f t="shared" ref="H325:H388" si="30">DATEVALUE(MID(C325,1,10))+TIMEVALUE(MID(C325,12,8))</f>
        <v>45178.624305555553</v>
      </c>
      <c r="I325" s="13">
        <f t="shared" ref="I325:I388" ca="1" si="31">IF(G325&gt;TODAY(),86400*(H325-25569),100)</f>
        <v>1694271539.9999998</v>
      </c>
      <c r="K325" t="s">
        <v>127</v>
      </c>
      <c r="L325" t="s">
        <v>128</v>
      </c>
      <c r="M325">
        <v>4.9000000000000004</v>
      </c>
      <c r="N325">
        <v>1.18</v>
      </c>
      <c r="O325" t="s">
        <v>242</v>
      </c>
      <c r="P325" s="12">
        <f t="shared" ref="P325:P388" si="32">DATEVALUE(MID(L325,1,10))+TIMEVALUE(MID(L325,12,8))</f>
        <v>45178.9375</v>
      </c>
      <c r="Q325" s="13">
        <f t="shared" ref="Q325:Q388" ca="1" si="33">IF(O325&gt;TODAY(),86400*(P325-25569),100)</f>
        <v>1694298600</v>
      </c>
      <c r="R325">
        <f t="shared" ref="R325:R388" si="34">ABS(1/M325-1/N325)</f>
        <v>0.64337599446558291</v>
      </c>
      <c r="S325">
        <f t="shared" ref="S325:S388" si="35">0.511+R325/2</f>
        <v>0.83268799723279141</v>
      </c>
    </row>
    <row r="326" spans="2:19" x14ac:dyDescent="0.25">
      <c r="B326" s="28" t="s">
        <v>92</v>
      </c>
      <c r="C326" s="29" t="s">
        <v>93</v>
      </c>
      <c r="D326" s="29" t="s">
        <v>43</v>
      </c>
      <c r="E326" s="29">
        <v>4.75</v>
      </c>
      <c r="F326" s="29">
        <v>1.2</v>
      </c>
      <c r="G326" s="30" t="s">
        <v>242</v>
      </c>
      <c r="H326" s="12">
        <f t="shared" si="30"/>
        <v>45178.624305555553</v>
      </c>
      <c r="I326" s="13">
        <f t="shared" ca="1" si="31"/>
        <v>1694271539.9999998</v>
      </c>
      <c r="K326" t="s">
        <v>127</v>
      </c>
      <c r="L326" t="s">
        <v>128</v>
      </c>
      <c r="M326">
        <v>4.75</v>
      </c>
      <c r="N326">
        <v>1.22</v>
      </c>
      <c r="O326" t="s">
        <v>242</v>
      </c>
      <c r="P326" s="12">
        <f t="shared" si="32"/>
        <v>45178.9375</v>
      </c>
      <c r="Q326" s="13">
        <f t="shared" ca="1" si="33"/>
        <v>1694298600</v>
      </c>
      <c r="R326">
        <f t="shared" si="34"/>
        <v>0.60914581535806733</v>
      </c>
      <c r="S326">
        <f t="shared" si="35"/>
        <v>0.81557290767903368</v>
      </c>
    </row>
    <row r="327" spans="2:19" x14ac:dyDescent="0.25">
      <c r="B327" s="28" t="s">
        <v>92</v>
      </c>
      <c r="C327" s="29" t="s">
        <v>93</v>
      </c>
      <c r="D327" s="29" t="s">
        <v>42</v>
      </c>
      <c r="E327" s="29">
        <v>4</v>
      </c>
      <c r="F327" s="29">
        <v>1.25</v>
      </c>
      <c r="G327" s="30" t="s">
        <v>242</v>
      </c>
      <c r="H327" s="12">
        <f t="shared" si="30"/>
        <v>45178.624305555553</v>
      </c>
      <c r="I327" s="13">
        <f t="shared" ca="1" si="31"/>
        <v>1694271539.9999998</v>
      </c>
      <c r="K327" t="s">
        <v>127</v>
      </c>
      <c r="L327" t="s">
        <v>128</v>
      </c>
      <c r="M327">
        <v>4.75</v>
      </c>
      <c r="N327">
        <v>1.22</v>
      </c>
      <c r="O327" t="s">
        <v>242</v>
      </c>
      <c r="P327" s="12">
        <f t="shared" si="32"/>
        <v>45178.9375</v>
      </c>
      <c r="Q327" s="13">
        <f t="shared" ca="1" si="33"/>
        <v>1694298600</v>
      </c>
      <c r="R327">
        <f t="shared" si="34"/>
        <v>0.60914581535806733</v>
      </c>
      <c r="S327">
        <f t="shared" si="35"/>
        <v>0.81557290767903368</v>
      </c>
    </row>
    <row r="328" spans="2:19" x14ac:dyDescent="0.25">
      <c r="B328" s="28" t="s">
        <v>94</v>
      </c>
      <c r="C328" s="29" t="s">
        <v>95</v>
      </c>
      <c r="D328" s="29" t="s">
        <v>41</v>
      </c>
      <c r="E328" s="29">
        <v>1.66</v>
      </c>
      <c r="F328" s="29">
        <v>2.2400000000000002</v>
      </c>
      <c r="G328" s="30" t="s">
        <v>242</v>
      </c>
      <c r="H328" s="12">
        <f t="shared" si="30"/>
        <v>45178.665972222225</v>
      </c>
      <c r="I328" s="13">
        <f t="shared" ca="1" si="31"/>
        <v>1694275140.0000002</v>
      </c>
      <c r="K328" t="s">
        <v>127</v>
      </c>
      <c r="L328" t="s">
        <v>128</v>
      </c>
      <c r="M328">
        <v>5</v>
      </c>
      <c r="N328">
        <v>1.18</v>
      </c>
      <c r="O328" t="s">
        <v>242</v>
      </c>
      <c r="P328" s="12">
        <f t="shared" si="32"/>
        <v>45178.9375</v>
      </c>
      <c r="Q328" s="13">
        <f t="shared" ca="1" si="33"/>
        <v>1694298600</v>
      </c>
      <c r="R328">
        <f t="shared" si="34"/>
        <v>0.64745762711864407</v>
      </c>
      <c r="S328">
        <f t="shared" si="35"/>
        <v>0.83472881355932205</v>
      </c>
    </row>
    <row r="329" spans="2:19" x14ac:dyDescent="0.25">
      <c r="B329" s="28" t="s">
        <v>94</v>
      </c>
      <c r="C329" s="29" t="s">
        <v>95</v>
      </c>
      <c r="D329" s="29" t="s">
        <v>13</v>
      </c>
      <c r="E329" s="29">
        <v>1.68</v>
      </c>
      <c r="F329" s="29">
        <v>2.2200000000000002</v>
      </c>
      <c r="G329" s="30" t="s">
        <v>242</v>
      </c>
      <c r="H329" s="12">
        <f t="shared" si="30"/>
        <v>45178.665972222225</v>
      </c>
      <c r="I329" s="13">
        <f t="shared" ca="1" si="31"/>
        <v>1694275140.0000002</v>
      </c>
      <c r="K329" t="s">
        <v>127</v>
      </c>
      <c r="L329" t="s">
        <v>128</v>
      </c>
      <c r="M329">
        <v>4.5</v>
      </c>
      <c r="N329">
        <v>1.22</v>
      </c>
      <c r="O329" t="s">
        <v>242</v>
      </c>
      <c r="P329" s="12">
        <f t="shared" si="32"/>
        <v>45178.9375</v>
      </c>
      <c r="Q329" s="13">
        <f t="shared" ca="1" si="33"/>
        <v>1694298600</v>
      </c>
      <c r="R329">
        <f t="shared" si="34"/>
        <v>0.5974499089253188</v>
      </c>
      <c r="S329">
        <f t="shared" si="35"/>
        <v>0.80972495446265946</v>
      </c>
    </row>
    <row r="330" spans="2:19" x14ac:dyDescent="0.25">
      <c r="B330" s="28" t="s">
        <v>94</v>
      </c>
      <c r="C330" s="29" t="s">
        <v>95</v>
      </c>
      <c r="D330" s="29" t="s">
        <v>10</v>
      </c>
      <c r="E330" s="29">
        <v>1.65</v>
      </c>
      <c r="F330" s="29">
        <v>2.2999999999999998</v>
      </c>
      <c r="G330" s="30" t="s">
        <v>242</v>
      </c>
      <c r="H330" s="12">
        <f t="shared" si="30"/>
        <v>45178.665972222225</v>
      </c>
      <c r="I330" s="13">
        <f t="shared" ca="1" si="31"/>
        <v>1694275140.0000002</v>
      </c>
      <c r="K330" t="s">
        <v>127</v>
      </c>
      <c r="L330" t="s">
        <v>128</v>
      </c>
      <c r="M330">
        <v>4.8</v>
      </c>
      <c r="N330">
        <v>1.19</v>
      </c>
      <c r="O330" t="s">
        <v>242</v>
      </c>
      <c r="P330" s="12">
        <f t="shared" si="32"/>
        <v>45178.9375</v>
      </c>
      <c r="Q330" s="13">
        <f t="shared" ca="1" si="33"/>
        <v>1694298600</v>
      </c>
      <c r="R330">
        <f t="shared" si="34"/>
        <v>0.63200280112044815</v>
      </c>
      <c r="S330">
        <f t="shared" si="35"/>
        <v>0.82700140056022409</v>
      </c>
    </row>
    <row r="331" spans="2:19" x14ac:dyDescent="0.25">
      <c r="B331" s="28" t="s">
        <v>94</v>
      </c>
      <c r="C331" s="29" t="s">
        <v>95</v>
      </c>
      <c r="D331" s="29" t="s">
        <v>3</v>
      </c>
      <c r="E331" s="29">
        <v>1.7</v>
      </c>
      <c r="F331" s="29">
        <v>2.1800000000000002</v>
      </c>
      <c r="G331" s="30" t="s">
        <v>242</v>
      </c>
      <c r="H331" s="12">
        <f t="shared" si="30"/>
        <v>45178.665972222225</v>
      </c>
      <c r="I331" s="13">
        <f t="shared" ca="1" si="31"/>
        <v>1694275140.0000002</v>
      </c>
      <c r="K331" t="s">
        <v>127</v>
      </c>
      <c r="L331" t="s">
        <v>128</v>
      </c>
      <c r="M331">
        <v>4.75</v>
      </c>
      <c r="N331">
        <v>1.2</v>
      </c>
      <c r="O331" t="s">
        <v>242</v>
      </c>
      <c r="P331" s="12">
        <f t="shared" si="32"/>
        <v>45178.9375</v>
      </c>
      <c r="Q331" s="13">
        <f t="shared" ca="1" si="33"/>
        <v>1694298600</v>
      </c>
      <c r="R331">
        <f t="shared" si="34"/>
        <v>0.6228070175438597</v>
      </c>
      <c r="S331">
        <f t="shared" si="35"/>
        <v>0.82240350877192991</v>
      </c>
    </row>
    <row r="332" spans="2:19" x14ac:dyDescent="0.25">
      <c r="B332" s="28" t="s">
        <v>94</v>
      </c>
      <c r="C332" s="29" t="s">
        <v>95</v>
      </c>
      <c r="D332" s="29" t="s">
        <v>2</v>
      </c>
      <c r="E332" s="29">
        <v>1.7</v>
      </c>
      <c r="F332" s="29">
        <v>2.1800000000000002</v>
      </c>
      <c r="G332" s="30" t="s">
        <v>242</v>
      </c>
      <c r="H332" s="12">
        <f t="shared" si="30"/>
        <v>45178.665972222225</v>
      </c>
      <c r="I332" s="13">
        <f t="shared" ca="1" si="31"/>
        <v>1694275140.0000002</v>
      </c>
      <c r="K332" t="s">
        <v>127</v>
      </c>
      <c r="L332" t="s">
        <v>128</v>
      </c>
      <c r="M332">
        <v>5.2</v>
      </c>
      <c r="N332">
        <v>1.18</v>
      </c>
      <c r="O332" t="s">
        <v>242</v>
      </c>
      <c r="P332" s="12">
        <f t="shared" si="32"/>
        <v>45178.9375</v>
      </c>
      <c r="Q332" s="13">
        <f t="shared" ca="1" si="33"/>
        <v>1694298600</v>
      </c>
      <c r="R332">
        <f t="shared" si="34"/>
        <v>0.65514993481095185</v>
      </c>
      <c r="S332">
        <f t="shared" si="35"/>
        <v>0.83857496740547588</v>
      </c>
    </row>
    <row r="333" spans="2:19" x14ac:dyDescent="0.25">
      <c r="B333" s="28" t="s">
        <v>94</v>
      </c>
      <c r="C333" s="29" t="s">
        <v>95</v>
      </c>
      <c r="D333" s="29" t="s">
        <v>16</v>
      </c>
      <c r="E333" s="29">
        <v>1.67</v>
      </c>
      <c r="F333" s="29">
        <v>2.2999999999999998</v>
      </c>
      <c r="G333" s="30" t="s">
        <v>242</v>
      </c>
      <c r="H333" s="12">
        <f t="shared" si="30"/>
        <v>45178.665972222225</v>
      </c>
      <c r="I333" s="13">
        <f t="shared" ca="1" si="31"/>
        <v>1694275140.0000002</v>
      </c>
      <c r="K333" t="s">
        <v>127</v>
      </c>
      <c r="L333" t="s">
        <v>128</v>
      </c>
      <c r="M333">
        <v>4.5999999999999996</v>
      </c>
      <c r="N333">
        <v>1.2</v>
      </c>
      <c r="O333" t="s">
        <v>242</v>
      </c>
      <c r="P333" s="12">
        <f t="shared" si="32"/>
        <v>45178.9375</v>
      </c>
      <c r="Q333" s="13">
        <f t="shared" ca="1" si="33"/>
        <v>1694298600</v>
      </c>
      <c r="R333">
        <f t="shared" si="34"/>
        <v>0.61594202898550732</v>
      </c>
      <c r="S333">
        <f t="shared" si="35"/>
        <v>0.81897101449275367</v>
      </c>
    </row>
    <row r="334" spans="2:19" x14ac:dyDescent="0.25">
      <c r="B334" s="28" t="s">
        <v>94</v>
      </c>
      <c r="C334" s="29" t="s">
        <v>95</v>
      </c>
      <c r="D334" s="29" t="s">
        <v>5</v>
      </c>
      <c r="E334" s="29">
        <v>1.67</v>
      </c>
      <c r="F334" s="29">
        <v>2.2999999999999998</v>
      </c>
      <c r="G334" s="30" t="s">
        <v>242</v>
      </c>
      <c r="H334" s="12">
        <f t="shared" si="30"/>
        <v>45178.665972222225</v>
      </c>
      <c r="I334" s="13">
        <f t="shared" ca="1" si="31"/>
        <v>1694275140.0000002</v>
      </c>
      <c r="K334" t="s">
        <v>129</v>
      </c>
      <c r="L334" t="s">
        <v>130</v>
      </c>
      <c r="M334">
        <v>1.33</v>
      </c>
      <c r="N334">
        <v>3.4</v>
      </c>
      <c r="O334" t="s">
        <v>242</v>
      </c>
      <c r="P334" s="12">
        <f t="shared" si="32"/>
        <v>45178.957638888889</v>
      </c>
      <c r="Q334" s="13">
        <f t="shared" ca="1" si="33"/>
        <v>1694300340</v>
      </c>
      <c r="R334">
        <f t="shared" si="34"/>
        <v>0.45776205218929672</v>
      </c>
      <c r="S334">
        <f t="shared" si="35"/>
        <v>0.73988102609464834</v>
      </c>
    </row>
    <row r="335" spans="2:19" x14ac:dyDescent="0.25">
      <c r="B335" s="28" t="s">
        <v>94</v>
      </c>
      <c r="C335" s="29" t="s">
        <v>95</v>
      </c>
      <c r="D335" s="29" t="s">
        <v>11</v>
      </c>
      <c r="E335" s="29">
        <v>1.68</v>
      </c>
      <c r="F335" s="29">
        <v>2.2599999999999998</v>
      </c>
      <c r="G335" s="30" t="s">
        <v>242</v>
      </c>
      <c r="H335" s="12">
        <f t="shared" si="30"/>
        <v>45178.665972222225</v>
      </c>
      <c r="I335" s="13">
        <f t="shared" ca="1" si="31"/>
        <v>1694275140.0000002</v>
      </c>
      <c r="K335" t="s">
        <v>129</v>
      </c>
      <c r="L335" t="s">
        <v>130</v>
      </c>
      <c r="M335">
        <v>1.36</v>
      </c>
      <c r="N335">
        <v>3.25</v>
      </c>
      <c r="O335" t="s">
        <v>242</v>
      </c>
      <c r="P335" s="12">
        <f t="shared" si="32"/>
        <v>45178.957638888889</v>
      </c>
      <c r="Q335" s="13">
        <f t="shared" ca="1" si="33"/>
        <v>1694300340</v>
      </c>
      <c r="R335">
        <f t="shared" si="34"/>
        <v>0.42760180995475106</v>
      </c>
      <c r="S335">
        <f t="shared" si="35"/>
        <v>0.72480090497737559</v>
      </c>
    </row>
    <row r="336" spans="2:19" x14ac:dyDescent="0.25">
      <c r="B336" s="28" t="s">
        <v>94</v>
      </c>
      <c r="C336" s="29" t="s">
        <v>95</v>
      </c>
      <c r="D336" s="29" t="s">
        <v>43</v>
      </c>
      <c r="E336" s="29">
        <v>1.69</v>
      </c>
      <c r="F336" s="29">
        <v>2.25</v>
      </c>
      <c r="G336" s="30" t="s">
        <v>242</v>
      </c>
      <c r="H336" s="12">
        <f t="shared" si="30"/>
        <v>45178.665972222225</v>
      </c>
      <c r="I336" s="13">
        <f t="shared" ca="1" si="31"/>
        <v>1694275140.0000002</v>
      </c>
      <c r="K336" t="s">
        <v>129</v>
      </c>
      <c r="L336" t="s">
        <v>130</v>
      </c>
      <c r="M336">
        <v>1.38</v>
      </c>
      <c r="N336">
        <v>3</v>
      </c>
      <c r="O336" t="s">
        <v>242</v>
      </c>
      <c r="P336" s="12">
        <f t="shared" si="32"/>
        <v>45178.957638888889</v>
      </c>
      <c r="Q336" s="13">
        <f t="shared" ca="1" si="33"/>
        <v>1694300340</v>
      </c>
      <c r="R336">
        <f t="shared" si="34"/>
        <v>0.39130434782608708</v>
      </c>
      <c r="S336">
        <f t="shared" si="35"/>
        <v>0.70665217391304358</v>
      </c>
    </row>
    <row r="337" spans="2:19" x14ac:dyDescent="0.25">
      <c r="B337" s="28" t="s">
        <v>94</v>
      </c>
      <c r="C337" s="29" t="s">
        <v>95</v>
      </c>
      <c r="D337" s="29" t="s">
        <v>42</v>
      </c>
      <c r="E337" s="29">
        <v>1.67</v>
      </c>
      <c r="F337" s="29">
        <v>2.2000000000000002</v>
      </c>
      <c r="G337" s="30" t="s">
        <v>242</v>
      </c>
      <c r="H337" s="12">
        <f t="shared" si="30"/>
        <v>45178.665972222225</v>
      </c>
      <c r="I337" s="13">
        <f t="shared" ca="1" si="31"/>
        <v>1694275140.0000002</v>
      </c>
      <c r="K337" t="s">
        <v>129</v>
      </c>
      <c r="L337" t="s">
        <v>130</v>
      </c>
      <c r="M337">
        <v>1.38</v>
      </c>
      <c r="N337">
        <v>3</v>
      </c>
      <c r="O337" t="s">
        <v>242</v>
      </c>
      <c r="P337" s="12">
        <f t="shared" si="32"/>
        <v>45178.957638888889</v>
      </c>
      <c r="Q337" s="13">
        <f t="shared" ca="1" si="33"/>
        <v>1694300340</v>
      </c>
      <c r="R337">
        <f t="shared" si="34"/>
        <v>0.39130434782608708</v>
      </c>
      <c r="S337">
        <f t="shared" si="35"/>
        <v>0.70665217391304358</v>
      </c>
    </row>
    <row r="338" spans="2:19" x14ac:dyDescent="0.25">
      <c r="B338" s="28" t="s">
        <v>96</v>
      </c>
      <c r="C338" s="29" t="s">
        <v>95</v>
      </c>
      <c r="D338" s="29" t="s">
        <v>13</v>
      </c>
      <c r="E338" s="29">
        <v>3.35</v>
      </c>
      <c r="F338" s="29">
        <v>1.34</v>
      </c>
      <c r="G338" s="30" t="s">
        <v>242</v>
      </c>
      <c r="H338" s="12">
        <f t="shared" si="30"/>
        <v>45178.665972222225</v>
      </c>
      <c r="I338" s="13">
        <f t="shared" ca="1" si="31"/>
        <v>1694275140.0000002</v>
      </c>
      <c r="K338" t="s">
        <v>129</v>
      </c>
      <c r="L338" t="s">
        <v>130</v>
      </c>
      <c r="M338">
        <v>1.4</v>
      </c>
      <c r="N338">
        <v>3.05</v>
      </c>
      <c r="O338" t="s">
        <v>242</v>
      </c>
      <c r="P338" s="12">
        <f t="shared" si="32"/>
        <v>45178.957638888889</v>
      </c>
      <c r="Q338" s="13">
        <f t="shared" ca="1" si="33"/>
        <v>1694300340</v>
      </c>
      <c r="R338">
        <f t="shared" si="34"/>
        <v>0.38641686182669788</v>
      </c>
      <c r="S338">
        <f t="shared" si="35"/>
        <v>0.70420843091334895</v>
      </c>
    </row>
    <row r="339" spans="2:19" x14ac:dyDescent="0.25">
      <c r="B339" s="28" t="s">
        <v>96</v>
      </c>
      <c r="C339" s="29" t="s">
        <v>95</v>
      </c>
      <c r="D339" s="29" t="s">
        <v>3</v>
      </c>
      <c r="E339" s="29">
        <v>3.55</v>
      </c>
      <c r="F339" s="29">
        <v>1.29</v>
      </c>
      <c r="G339" s="30" t="s">
        <v>242</v>
      </c>
      <c r="H339" s="12">
        <f t="shared" si="30"/>
        <v>45178.665972222225</v>
      </c>
      <c r="I339" s="13">
        <f t="shared" ca="1" si="31"/>
        <v>1694275140.0000002</v>
      </c>
      <c r="K339" t="s">
        <v>129</v>
      </c>
      <c r="L339" t="s">
        <v>130</v>
      </c>
      <c r="M339">
        <v>1.34</v>
      </c>
      <c r="N339">
        <v>3.4</v>
      </c>
      <c r="O339" t="s">
        <v>242</v>
      </c>
      <c r="P339" s="12">
        <f t="shared" si="32"/>
        <v>45178.957638888889</v>
      </c>
      <c r="Q339" s="13">
        <f t="shared" ca="1" si="33"/>
        <v>1694300340</v>
      </c>
      <c r="R339">
        <f t="shared" si="34"/>
        <v>0.4521510096575943</v>
      </c>
      <c r="S339">
        <f t="shared" si="35"/>
        <v>0.73707550482879713</v>
      </c>
    </row>
    <row r="340" spans="2:19" x14ac:dyDescent="0.25">
      <c r="B340" s="28" t="s">
        <v>96</v>
      </c>
      <c r="C340" s="29" t="s">
        <v>95</v>
      </c>
      <c r="D340" s="29" t="s">
        <v>2</v>
      </c>
      <c r="E340" s="29">
        <v>3.55</v>
      </c>
      <c r="F340" s="29">
        <v>1.29</v>
      </c>
      <c r="G340" s="30" t="s">
        <v>242</v>
      </c>
      <c r="H340" s="12">
        <f t="shared" si="30"/>
        <v>45178.665972222225</v>
      </c>
      <c r="I340" s="13">
        <f t="shared" ca="1" si="31"/>
        <v>1694275140.0000002</v>
      </c>
      <c r="K340" t="s">
        <v>129</v>
      </c>
      <c r="L340" t="s">
        <v>130</v>
      </c>
      <c r="M340">
        <v>1.35</v>
      </c>
      <c r="N340">
        <v>3.3</v>
      </c>
      <c r="O340" t="s">
        <v>242</v>
      </c>
      <c r="P340" s="12">
        <f t="shared" si="32"/>
        <v>45178.957638888889</v>
      </c>
      <c r="Q340" s="13">
        <f t="shared" ca="1" si="33"/>
        <v>1694300340</v>
      </c>
      <c r="R340">
        <f t="shared" si="34"/>
        <v>0.43771043771043766</v>
      </c>
      <c r="S340">
        <f t="shared" si="35"/>
        <v>0.72985521885521887</v>
      </c>
    </row>
    <row r="341" spans="2:19" x14ac:dyDescent="0.25">
      <c r="B341" s="28" t="s">
        <v>96</v>
      </c>
      <c r="C341" s="29" t="s">
        <v>95</v>
      </c>
      <c r="D341" s="29" t="s">
        <v>41</v>
      </c>
      <c r="E341" s="29">
        <v>3.55</v>
      </c>
      <c r="F341" s="29">
        <v>1.3</v>
      </c>
      <c r="G341" s="30" t="s">
        <v>242</v>
      </c>
      <c r="H341" s="12">
        <f t="shared" si="30"/>
        <v>45178.665972222225</v>
      </c>
      <c r="I341" s="13">
        <f t="shared" ca="1" si="31"/>
        <v>1694275140.0000002</v>
      </c>
      <c r="K341" t="s">
        <v>129</v>
      </c>
      <c r="L341" t="s">
        <v>130</v>
      </c>
      <c r="M341">
        <v>1.35</v>
      </c>
      <c r="N341">
        <v>3.28</v>
      </c>
      <c r="O341" t="s">
        <v>242</v>
      </c>
      <c r="P341" s="12">
        <f t="shared" si="32"/>
        <v>45178.957638888889</v>
      </c>
      <c r="Q341" s="13">
        <f t="shared" ca="1" si="33"/>
        <v>1694300340</v>
      </c>
      <c r="R341">
        <f t="shared" si="34"/>
        <v>0.4358626919602529</v>
      </c>
      <c r="S341">
        <f t="shared" si="35"/>
        <v>0.72893134598012643</v>
      </c>
    </row>
    <row r="342" spans="2:19" x14ac:dyDescent="0.25">
      <c r="B342" s="28" t="s">
        <v>96</v>
      </c>
      <c r="C342" s="29" t="s">
        <v>95</v>
      </c>
      <c r="D342" s="29" t="s">
        <v>16</v>
      </c>
      <c r="E342" s="29">
        <v>3.75</v>
      </c>
      <c r="F342" s="29">
        <v>1.29</v>
      </c>
      <c r="G342" s="30" t="s">
        <v>242</v>
      </c>
      <c r="H342" s="12">
        <f t="shared" si="30"/>
        <v>45178.665972222225</v>
      </c>
      <c r="I342" s="13">
        <f t="shared" ca="1" si="31"/>
        <v>1694275140.0000002</v>
      </c>
      <c r="K342" t="s">
        <v>129</v>
      </c>
      <c r="L342" t="s">
        <v>130</v>
      </c>
      <c r="M342">
        <v>1.36</v>
      </c>
      <c r="N342">
        <v>3.35</v>
      </c>
      <c r="O342" t="s">
        <v>242</v>
      </c>
      <c r="P342" s="12">
        <f t="shared" si="32"/>
        <v>45178.957638888889</v>
      </c>
      <c r="Q342" s="13">
        <f t="shared" ca="1" si="33"/>
        <v>1694300340</v>
      </c>
      <c r="R342">
        <f t="shared" si="34"/>
        <v>0.43678665496049163</v>
      </c>
      <c r="S342">
        <f t="shared" si="35"/>
        <v>0.72939332748024577</v>
      </c>
    </row>
    <row r="343" spans="2:19" x14ac:dyDescent="0.25">
      <c r="B343" s="28" t="s">
        <v>96</v>
      </c>
      <c r="C343" s="29" t="s">
        <v>95</v>
      </c>
      <c r="D343" s="29" t="s">
        <v>5</v>
      </c>
      <c r="E343" s="29">
        <v>3.7</v>
      </c>
      <c r="F343" s="29">
        <v>1.29</v>
      </c>
      <c r="G343" s="30" t="s">
        <v>242</v>
      </c>
      <c r="H343" s="12">
        <f t="shared" si="30"/>
        <v>45178.665972222225</v>
      </c>
      <c r="I343" s="13">
        <f t="shared" ca="1" si="31"/>
        <v>1694275140.0000002</v>
      </c>
      <c r="K343" t="s">
        <v>129</v>
      </c>
      <c r="L343" t="s">
        <v>130</v>
      </c>
      <c r="M343">
        <v>1.36</v>
      </c>
      <c r="N343">
        <v>3.35</v>
      </c>
      <c r="O343" t="s">
        <v>242</v>
      </c>
      <c r="P343" s="12">
        <f t="shared" si="32"/>
        <v>45178.957638888889</v>
      </c>
      <c r="Q343" s="13">
        <f t="shared" ca="1" si="33"/>
        <v>1694300340</v>
      </c>
      <c r="R343">
        <f t="shared" si="34"/>
        <v>0.43678665496049163</v>
      </c>
      <c r="S343">
        <f t="shared" si="35"/>
        <v>0.72939332748024577</v>
      </c>
    </row>
    <row r="344" spans="2:19" x14ac:dyDescent="0.25">
      <c r="B344" s="28" t="s">
        <v>96</v>
      </c>
      <c r="C344" s="29" t="s">
        <v>95</v>
      </c>
      <c r="D344" s="29" t="s">
        <v>10</v>
      </c>
      <c r="E344" s="29">
        <v>3.7</v>
      </c>
      <c r="F344" s="29">
        <v>1.29</v>
      </c>
      <c r="G344" s="30" t="s">
        <v>242</v>
      </c>
      <c r="H344" s="12">
        <f t="shared" si="30"/>
        <v>45178.665972222225</v>
      </c>
      <c r="I344" s="13">
        <f t="shared" ca="1" si="31"/>
        <v>1694275140.0000002</v>
      </c>
      <c r="K344" t="s">
        <v>129</v>
      </c>
      <c r="L344" t="s">
        <v>130</v>
      </c>
      <c r="M344">
        <v>1.36</v>
      </c>
      <c r="N344">
        <v>3.25</v>
      </c>
      <c r="O344" t="s">
        <v>242</v>
      </c>
      <c r="P344" s="12">
        <f t="shared" si="32"/>
        <v>45178.957638888889</v>
      </c>
      <c r="Q344" s="13">
        <f t="shared" ca="1" si="33"/>
        <v>1694300340</v>
      </c>
      <c r="R344">
        <f t="shared" si="34"/>
        <v>0.42760180995475106</v>
      </c>
      <c r="S344">
        <f t="shared" si="35"/>
        <v>0.72480090497737559</v>
      </c>
    </row>
    <row r="345" spans="2:19" x14ac:dyDescent="0.25">
      <c r="B345" s="28" t="s">
        <v>96</v>
      </c>
      <c r="C345" s="29" t="s">
        <v>95</v>
      </c>
      <c r="D345" s="29" t="s">
        <v>11</v>
      </c>
      <c r="E345" s="29">
        <v>3.43</v>
      </c>
      <c r="F345" s="29">
        <v>1.34</v>
      </c>
      <c r="G345" s="30" t="s">
        <v>242</v>
      </c>
      <c r="H345" s="12">
        <f t="shared" si="30"/>
        <v>45178.665972222225</v>
      </c>
      <c r="I345" s="13">
        <f t="shared" ca="1" si="31"/>
        <v>1694275140.0000002</v>
      </c>
      <c r="K345" t="s">
        <v>129</v>
      </c>
      <c r="L345" t="s">
        <v>130</v>
      </c>
      <c r="M345">
        <v>1.36</v>
      </c>
      <c r="N345">
        <v>3.25</v>
      </c>
      <c r="O345" t="s">
        <v>242</v>
      </c>
      <c r="P345" s="12">
        <f t="shared" si="32"/>
        <v>45178.957638888889</v>
      </c>
      <c r="Q345" s="13">
        <f t="shared" ca="1" si="33"/>
        <v>1694300340</v>
      </c>
      <c r="R345">
        <f t="shared" si="34"/>
        <v>0.42760180995475106</v>
      </c>
      <c r="S345">
        <f t="shared" si="35"/>
        <v>0.72480090497737559</v>
      </c>
    </row>
    <row r="346" spans="2:19" x14ac:dyDescent="0.25">
      <c r="B346" s="28" t="s">
        <v>96</v>
      </c>
      <c r="C346" s="29" t="s">
        <v>95</v>
      </c>
      <c r="D346" s="29" t="s">
        <v>43</v>
      </c>
      <c r="E346" s="29">
        <v>3.5</v>
      </c>
      <c r="F346" s="29">
        <v>1.33</v>
      </c>
      <c r="G346" s="30" t="s">
        <v>242</v>
      </c>
      <c r="H346" s="12">
        <f t="shared" si="30"/>
        <v>45178.665972222225</v>
      </c>
      <c r="I346" s="13">
        <f t="shared" ca="1" si="31"/>
        <v>1694275140.0000002</v>
      </c>
      <c r="K346" t="s">
        <v>129</v>
      </c>
      <c r="L346" t="s">
        <v>130</v>
      </c>
      <c r="M346">
        <v>1.35</v>
      </c>
      <c r="N346">
        <v>3.26</v>
      </c>
      <c r="O346" t="s">
        <v>242</v>
      </c>
      <c r="P346" s="12">
        <f t="shared" si="32"/>
        <v>45178.957638888889</v>
      </c>
      <c r="Q346" s="13">
        <f t="shared" ca="1" si="33"/>
        <v>1694300340</v>
      </c>
      <c r="R346">
        <f t="shared" si="34"/>
        <v>0.43399227448307198</v>
      </c>
      <c r="S346">
        <f t="shared" si="35"/>
        <v>0.727996137241536</v>
      </c>
    </row>
    <row r="347" spans="2:19" x14ac:dyDescent="0.25">
      <c r="B347" s="28" t="s">
        <v>96</v>
      </c>
      <c r="C347" s="29" t="s">
        <v>95</v>
      </c>
      <c r="D347" s="29" t="s">
        <v>42</v>
      </c>
      <c r="E347" s="29">
        <v>3.25</v>
      </c>
      <c r="F347" s="29">
        <v>1.35</v>
      </c>
      <c r="G347" s="30" t="s">
        <v>242</v>
      </c>
      <c r="H347" s="12">
        <f t="shared" si="30"/>
        <v>45178.665972222225</v>
      </c>
      <c r="I347" s="13">
        <f t="shared" ca="1" si="31"/>
        <v>1694275140.0000002</v>
      </c>
      <c r="K347" t="s">
        <v>129</v>
      </c>
      <c r="L347" t="s">
        <v>130</v>
      </c>
      <c r="M347">
        <v>1.4</v>
      </c>
      <c r="N347">
        <v>3</v>
      </c>
      <c r="O347" t="s">
        <v>242</v>
      </c>
      <c r="P347" s="12">
        <f t="shared" si="32"/>
        <v>45178.957638888889</v>
      </c>
      <c r="Q347" s="13">
        <f t="shared" ca="1" si="33"/>
        <v>1694300340</v>
      </c>
      <c r="R347">
        <f t="shared" si="34"/>
        <v>0.38095238095238099</v>
      </c>
      <c r="S347">
        <f t="shared" si="35"/>
        <v>0.70147619047619048</v>
      </c>
    </row>
    <row r="348" spans="2:19" x14ac:dyDescent="0.25">
      <c r="B348" s="28" t="s">
        <v>97</v>
      </c>
      <c r="C348" s="29" t="s">
        <v>95</v>
      </c>
      <c r="D348" s="29" t="s">
        <v>13</v>
      </c>
      <c r="E348" s="29">
        <v>2.88</v>
      </c>
      <c r="F348" s="29">
        <v>1.43</v>
      </c>
      <c r="G348" s="30" t="s">
        <v>242</v>
      </c>
      <c r="H348" s="12">
        <f t="shared" si="30"/>
        <v>45178.665972222225</v>
      </c>
      <c r="I348" s="13">
        <f t="shared" ca="1" si="31"/>
        <v>1694275140.0000002</v>
      </c>
      <c r="K348" t="s">
        <v>131</v>
      </c>
      <c r="L348" t="s">
        <v>130</v>
      </c>
      <c r="M348">
        <v>1.34</v>
      </c>
      <c r="N348">
        <v>3.35</v>
      </c>
      <c r="O348" t="s">
        <v>242</v>
      </c>
      <c r="P348" s="12">
        <f t="shared" si="32"/>
        <v>45178.957638888889</v>
      </c>
      <c r="Q348" s="13">
        <f t="shared" ca="1" si="33"/>
        <v>1694300340</v>
      </c>
      <c r="R348">
        <f t="shared" si="34"/>
        <v>0.44776119402985071</v>
      </c>
      <c r="S348">
        <f t="shared" si="35"/>
        <v>0.73488059701492536</v>
      </c>
    </row>
    <row r="349" spans="2:19" x14ac:dyDescent="0.25">
      <c r="B349" s="28" t="s">
        <v>97</v>
      </c>
      <c r="C349" s="29" t="s">
        <v>95</v>
      </c>
      <c r="D349" s="29" t="s">
        <v>41</v>
      </c>
      <c r="E349" s="29">
        <v>2.82</v>
      </c>
      <c r="F349" s="29">
        <v>1.44</v>
      </c>
      <c r="G349" s="30" t="s">
        <v>242</v>
      </c>
      <c r="H349" s="12">
        <f t="shared" si="30"/>
        <v>45178.665972222225</v>
      </c>
      <c r="I349" s="13">
        <f t="shared" ca="1" si="31"/>
        <v>1694275140.0000002</v>
      </c>
      <c r="K349" t="s">
        <v>131</v>
      </c>
      <c r="L349" t="s">
        <v>130</v>
      </c>
      <c r="M349">
        <v>1.38</v>
      </c>
      <c r="N349">
        <v>3.1</v>
      </c>
      <c r="O349" t="s">
        <v>242</v>
      </c>
      <c r="P349" s="12">
        <f t="shared" si="32"/>
        <v>45178.957638888889</v>
      </c>
      <c r="Q349" s="13">
        <f t="shared" ca="1" si="33"/>
        <v>1694300340</v>
      </c>
      <c r="R349">
        <f t="shared" si="34"/>
        <v>0.40205703599813009</v>
      </c>
      <c r="S349">
        <f t="shared" si="35"/>
        <v>0.71202851799906508</v>
      </c>
    </row>
    <row r="350" spans="2:19" x14ac:dyDescent="0.25">
      <c r="B350" s="28" t="s">
        <v>97</v>
      </c>
      <c r="C350" s="29" t="s">
        <v>95</v>
      </c>
      <c r="D350" s="29" t="s">
        <v>5</v>
      </c>
      <c r="E350" s="29">
        <v>2.95</v>
      </c>
      <c r="F350" s="29">
        <v>1.43</v>
      </c>
      <c r="G350" s="30" t="s">
        <v>242</v>
      </c>
      <c r="H350" s="12">
        <f t="shared" si="30"/>
        <v>45178.665972222225</v>
      </c>
      <c r="I350" s="13">
        <f t="shared" ca="1" si="31"/>
        <v>1694275140.0000002</v>
      </c>
      <c r="K350" t="s">
        <v>131</v>
      </c>
      <c r="L350" t="s">
        <v>130</v>
      </c>
      <c r="M350">
        <v>1.38</v>
      </c>
      <c r="N350">
        <v>3.15</v>
      </c>
      <c r="O350" t="s">
        <v>242</v>
      </c>
      <c r="P350" s="12">
        <f t="shared" si="32"/>
        <v>45178.957638888889</v>
      </c>
      <c r="Q350" s="13">
        <f t="shared" ca="1" si="33"/>
        <v>1694300340</v>
      </c>
      <c r="R350">
        <f t="shared" si="34"/>
        <v>0.40717736369910296</v>
      </c>
      <c r="S350">
        <f t="shared" si="35"/>
        <v>0.71458868184955149</v>
      </c>
    </row>
    <row r="351" spans="2:19" x14ac:dyDescent="0.25">
      <c r="B351" s="28" t="s">
        <v>97</v>
      </c>
      <c r="C351" s="29" t="s">
        <v>95</v>
      </c>
      <c r="D351" s="29" t="s">
        <v>16</v>
      </c>
      <c r="E351" s="29">
        <v>2.95</v>
      </c>
      <c r="F351" s="29">
        <v>1.43</v>
      </c>
      <c r="G351" s="30" t="s">
        <v>242</v>
      </c>
      <c r="H351" s="12">
        <f t="shared" si="30"/>
        <v>45178.665972222225</v>
      </c>
      <c r="I351" s="13">
        <f t="shared" ca="1" si="31"/>
        <v>1694275140.0000002</v>
      </c>
      <c r="K351" t="s">
        <v>131</v>
      </c>
      <c r="L351" t="s">
        <v>130</v>
      </c>
      <c r="M351">
        <v>1.4</v>
      </c>
      <c r="N351">
        <v>3</v>
      </c>
      <c r="O351" t="s">
        <v>242</v>
      </c>
      <c r="P351" s="12">
        <f t="shared" si="32"/>
        <v>45178.957638888889</v>
      </c>
      <c r="Q351" s="13">
        <f t="shared" ca="1" si="33"/>
        <v>1694300340</v>
      </c>
      <c r="R351">
        <f t="shared" si="34"/>
        <v>0.38095238095238099</v>
      </c>
      <c r="S351">
        <f t="shared" si="35"/>
        <v>0.70147619047619048</v>
      </c>
    </row>
    <row r="352" spans="2:19" x14ac:dyDescent="0.25">
      <c r="B352" s="28" t="s">
        <v>97</v>
      </c>
      <c r="C352" s="29" t="s">
        <v>95</v>
      </c>
      <c r="D352" s="29" t="s">
        <v>10</v>
      </c>
      <c r="E352" s="29">
        <v>2.85</v>
      </c>
      <c r="F352" s="29">
        <v>1.44</v>
      </c>
      <c r="G352" s="30" t="s">
        <v>242</v>
      </c>
      <c r="H352" s="12">
        <f t="shared" si="30"/>
        <v>45178.665972222225</v>
      </c>
      <c r="I352" s="13">
        <f t="shared" ca="1" si="31"/>
        <v>1694275140.0000002</v>
      </c>
      <c r="K352" t="s">
        <v>131</v>
      </c>
      <c r="L352" t="s">
        <v>130</v>
      </c>
      <c r="M352">
        <v>1.4</v>
      </c>
      <c r="N352">
        <v>3</v>
      </c>
      <c r="O352" t="s">
        <v>242</v>
      </c>
      <c r="P352" s="12">
        <f t="shared" si="32"/>
        <v>45178.957638888889</v>
      </c>
      <c r="Q352" s="13">
        <f t="shared" ca="1" si="33"/>
        <v>1694300340</v>
      </c>
      <c r="R352">
        <f t="shared" si="34"/>
        <v>0.38095238095238099</v>
      </c>
      <c r="S352">
        <f t="shared" si="35"/>
        <v>0.70147619047619048</v>
      </c>
    </row>
    <row r="353" spans="2:19" x14ac:dyDescent="0.25">
      <c r="B353" s="28" t="s">
        <v>97</v>
      </c>
      <c r="C353" s="29" t="s">
        <v>95</v>
      </c>
      <c r="D353" s="29" t="s">
        <v>3</v>
      </c>
      <c r="E353" s="29">
        <v>2.8</v>
      </c>
      <c r="F353" s="29">
        <v>1.44</v>
      </c>
      <c r="G353" s="30" t="s">
        <v>242</v>
      </c>
      <c r="H353" s="12">
        <f t="shared" si="30"/>
        <v>45178.665972222225</v>
      </c>
      <c r="I353" s="13">
        <f t="shared" ca="1" si="31"/>
        <v>1694275140.0000002</v>
      </c>
      <c r="K353" t="s">
        <v>131</v>
      </c>
      <c r="L353" t="s">
        <v>130</v>
      </c>
      <c r="M353">
        <v>1.34</v>
      </c>
      <c r="N353">
        <v>3.35</v>
      </c>
      <c r="O353" t="s">
        <v>242</v>
      </c>
      <c r="P353" s="12">
        <f t="shared" si="32"/>
        <v>45178.957638888889</v>
      </c>
      <c r="Q353" s="13">
        <f t="shared" ca="1" si="33"/>
        <v>1694300340</v>
      </c>
      <c r="R353">
        <f t="shared" si="34"/>
        <v>0.44776119402985071</v>
      </c>
      <c r="S353">
        <f t="shared" si="35"/>
        <v>0.73488059701492536</v>
      </c>
    </row>
    <row r="354" spans="2:19" x14ac:dyDescent="0.25">
      <c r="B354" s="28" t="s">
        <v>97</v>
      </c>
      <c r="C354" s="29" t="s">
        <v>95</v>
      </c>
      <c r="D354" s="29" t="s">
        <v>2</v>
      </c>
      <c r="E354" s="29">
        <v>2.8</v>
      </c>
      <c r="F354" s="29">
        <v>1.44</v>
      </c>
      <c r="G354" s="30" t="s">
        <v>242</v>
      </c>
      <c r="H354" s="12">
        <f t="shared" si="30"/>
        <v>45178.665972222225</v>
      </c>
      <c r="I354" s="13">
        <f t="shared" ca="1" si="31"/>
        <v>1694275140.0000002</v>
      </c>
      <c r="K354" t="s">
        <v>131</v>
      </c>
      <c r="L354" t="s">
        <v>130</v>
      </c>
      <c r="M354">
        <v>1.38</v>
      </c>
      <c r="N354">
        <v>3.1</v>
      </c>
      <c r="O354" t="s">
        <v>242</v>
      </c>
      <c r="P354" s="12">
        <f t="shared" si="32"/>
        <v>45178.957638888889</v>
      </c>
      <c r="Q354" s="13">
        <f t="shared" ca="1" si="33"/>
        <v>1694300340</v>
      </c>
      <c r="R354">
        <f t="shared" si="34"/>
        <v>0.40205703599813009</v>
      </c>
      <c r="S354">
        <f t="shared" si="35"/>
        <v>0.71202851799906508</v>
      </c>
    </row>
    <row r="355" spans="2:19" x14ac:dyDescent="0.25">
      <c r="B355" s="28" t="s">
        <v>97</v>
      </c>
      <c r="C355" s="29" t="s">
        <v>95</v>
      </c>
      <c r="D355" s="29" t="s">
        <v>11</v>
      </c>
      <c r="E355" s="29">
        <v>2.95</v>
      </c>
      <c r="F355" s="29">
        <v>1.43</v>
      </c>
      <c r="G355" s="30" t="s">
        <v>242</v>
      </c>
      <c r="H355" s="12">
        <f t="shared" si="30"/>
        <v>45178.665972222225</v>
      </c>
      <c r="I355" s="13">
        <f t="shared" ca="1" si="31"/>
        <v>1694275140.0000002</v>
      </c>
      <c r="K355" t="s">
        <v>131</v>
      </c>
      <c r="L355" t="s">
        <v>130</v>
      </c>
      <c r="M355">
        <v>1.39</v>
      </c>
      <c r="N355">
        <v>3.2</v>
      </c>
      <c r="O355" t="s">
        <v>242</v>
      </c>
      <c r="P355" s="12">
        <f t="shared" si="32"/>
        <v>45178.957638888889</v>
      </c>
      <c r="Q355" s="13">
        <f t="shared" ca="1" si="33"/>
        <v>1694300340</v>
      </c>
      <c r="R355">
        <f t="shared" si="34"/>
        <v>0.40692446043165476</v>
      </c>
      <c r="S355">
        <f t="shared" si="35"/>
        <v>0.71446223021582744</v>
      </c>
    </row>
    <row r="356" spans="2:19" x14ac:dyDescent="0.25">
      <c r="B356" s="28" t="s">
        <v>97</v>
      </c>
      <c r="C356" s="29" t="s">
        <v>95</v>
      </c>
      <c r="D356" s="29" t="s">
        <v>43</v>
      </c>
      <c r="E356" s="29">
        <v>3</v>
      </c>
      <c r="F356" s="29">
        <v>1.42</v>
      </c>
      <c r="G356" s="30" t="s">
        <v>242</v>
      </c>
      <c r="H356" s="12">
        <f t="shared" si="30"/>
        <v>45178.665972222225</v>
      </c>
      <c r="I356" s="13">
        <f t="shared" ca="1" si="31"/>
        <v>1694275140.0000002</v>
      </c>
      <c r="K356" t="s">
        <v>131</v>
      </c>
      <c r="L356" t="s">
        <v>130</v>
      </c>
      <c r="M356">
        <v>1.38</v>
      </c>
      <c r="N356">
        <v>3.2</v>
      </c>
      <c r="O356" t="s">
        <v>242</v>
      </c>
      <c r="P356" s="12">
        <f t="shared" si="32"/>
        <v>45178.957638888889</v>
      </c>
      <c r="Q356" s="13">
        <f t="shared" ca="1" si="33"/>
        <v>1694300340</v>
      </c>
      <c r="R356">
        <f t="shared" si="34"/>
        <v>0.4121376811594204</v>
      </c>
      <c r="S356">
        <f t="shared" si="35"/>
        <v>0.71706884057971021</v>
      </c>
    </row>
    <row r="357" spans="2:19" x14ac:dyDescent="0.25">
      <c r="B357" s="28" t="s">
        <v>97</v>
      </c>
      <c r="C357" s="29" t="s">
        <v>95</v>
      </c>
      <c r="D357" s="29" t="s">
        <v>42</v>
      </c>
      <c r="E357" s="29">
        <v>2.7</v>
      </c>
      <c r="F357" s="29">
        <v>1.48</v>
      </c>
      <c r="G357" s="30" t="s">
        <v>242</v>
      </c>
      <c r="H357" s="12">
        <f t="shared" si="30"/>
        <v>45178.665972222225</v>
      </c>
      <c r="I357" s="13">
        <f t="shared" ca="1" si="31"/>
        <v>1694275140.0000002</v>
      </c>
      <c r="K357" t="s">
        <v>131</v>
      </c>
      <c r="L357" t="s">
        <v>130</v>
      </c>
      <c r="M357">
        <v>1.4</v>
      </c>
      <c r="N357">
        <v>3</v>
      </c>
      <c r="O357" t="s">
        <v>242</v>
      </c>
      <c r="P357" s="12">
        <f t="shared" si="32"/>
        <v>45178.957638888889</v>
      </c>
      <c r="Q357" s="13">
        <f t="shared" ca="1" si="33"/>
        <v>1694300340</v>
      </c>
      <c r="R357">
        <f t="shared" si="34"/>
        <v>0.38095238095238099</v>
      </c>
      <c r="S357">
        <f t="shared" si="35"/>
        <v>0.70147619047619048</v>
      </c>
    </row>
    <row r="358" spans="2:19" x14ac:dyDescent="0.25">
      <c r="B358" s="28" t="s">
        <v>98</v>
      </c>
      <c r="C358" s="29" t="s">
        <v>95</v>
      </c>
      <c r="D358" s="29" t="s">
        <v>11</v>
      </c>
      <c r="E358" s="29">
        <v>26</v>
      </c>
      <c r="F358" s="29">
        <v>1.01</v>
      </c>
      <c r="G358" s="30" t="s">
        <v>242</v>
      </c>
      <c r="H358" s="12">
        <f t="shared" si="30"/>
        <v>45178.665972222225</v>
      </c>
      <c r="I358" s="13">
        <f t="shared" ca="1" si="31"/>
        <v>1694275140.0000002</v>
      </c>
      <c r="K358" t="s">
        <v>131</v>
      </c>
      <c r="L358" t="s">
        <v>130</v>
      </c>
      <c r="M358">
        <v>1.38</v>
      </c>
      <c r="N358">
        <v>3.1</v>
      </c>
      <c r="O358" t="s">
        <v>242</v>
      </c>
      <c r="P358" s="12">
        <f t="shared" si="32"/>
        <v>45178.957638888889</v>
      </c>
      <c r="Q358" s="13">
        <f t="shared" ca="1" si="33"/>
        <v>1694300340</v>
      </c>
      <c r="R358">
        <f t="shared" si="34"/>
        <v>0.40205703599813009</v>
      </c>
      <c r="S358">
        <f t="shared" si="35"/>
        <v>0.71202851799906508</v>
      </c>
    </row>
    <row r="359" spans="2:19" x14ac:dyDescent="0.25">
      <c r="B359" s="28" t="s">
        <v>99</v>
      </c>
      <c r="C359" s="29" t="s">
        <v>95</v>
      </c>
      <c r="D359" s="29" t="s">
        <v>13</v>
      </c>
      <c r="E359" s="29">
        <v>1.91</v>
      </c>
      <c r="F359" s="29">
        <v>1.91</v>
      </c>
      <c r="G359" s="30" t="s">
        <v>242</v>
      </c>
      <c r="H359" s="12">
        <f t="shared" si="30"/>
        <v>45178.665972222225</v>
      </c>
      <c r="I359" s="13">
        <f t="shared" ca="1" si="31"/>
        <v>1694275140.0000002</v>
      </c>
      <c r="K359" t="s">
        <v>131</v>
      </c>
      <c r="L359" t="s">
        <v>130</v>
      </c>
      <c r="M359">
        <v>1.38</v>
      </c>
      <c r="N359">
        <v>3.1</v>
      </c>
      <c r="O359" t="s">
        <v>242</v>
      </c>
      <c r="P359" s="12">
        <f t="shared" si="32"/>
        <v>45178.957638888889</v>
      </c>
      <c r="Q359" s="13">
        <f t="shared" ca="1" si="33"/>
        <v>1694300340</v>
      </c>
      <c r="R359">
        <f t="shared" si="34"/>
        <v>0.40205703599813009</v>
      </c>
      <c r="S359">
        <f t="shared" si="35"/>
        <v>0.71202851799906508</v>
      </c>
    </row>
    <row r="360" spans="2:19" x14ac:dyDescent="0.25">
      <c r="B360" s="28" t="s">
        <v>99</v>
      </c>
      <c r="C360" s="29" t="s">
        <v>95</v>
      </c>
      <c r="D360" s="29" t="s">
        <v>10</v>
      </c>
      <c r="E360" s="29">
        <v>1.95</v>
      </c>
      <c r="F360" s="29">
        <v>1.87</v>
      </c>
      <c r="G360" s="30" t="s">
        <v>242</v>
      </c>
      <c r="H360" s="12">
        <f t="shared" si="30"/>
        <v>45178.665972222225</v>
      </c>
      <c r="I360" s="13">
        <f t="shared" ca="1" si="31"/>
        <v>1694275140.0000002</v>
      </c>
      <c r="K360" t="s">
        <v>131</v>
      </c>
      <c r="L360" t="s">
        <v>130</v>
      </c>
      <c r="M360">
        <v>1.4</v>
      </c>
      <c r="N360">
        <v>2.98</v>
      </c>
      <c r="O360" t="s">
        <v>242</v>
      </c>
      <c r="P360" s="12">
        <f t="shared" si="32"/>
        <v>45178.957638888889</v>
      </c>
      <c r="Q360" s="13">
        <f t="shared" ca="1" si="33"/>
        <v>1694300340</v>
      </c>
      <c r="R360">
        <f t="shared" si="34"/>
        <v>0.37871524448705657</v>
      </c>
      <c r="S360">
        <f t="shared" si="35"/>
        <v>0.70035762224352827</v>
      </c>
    </row>
    <row r="361" spans="2:19" x14ac:dyDescent="0.25">
      <c r="B361" s="28" t="s">
        <v>99</v>
      </c>
      <c r="C361" s="29" t="s">
        <v>95</v>
      </c>
      <c r="D361" s="29" t="s">
        <v>16</v>
      </c>
      <c r="E361" s="29">
        <v>2.0499999999999998</v>
      </c>
      <c r="F361" s="29">
        <v>1.8</v>
      </c>
      <c r="G361" s="30" t="s">
        <v>242</v>
      </c>
      <c r="H361" s="12">
        <f t="shared" si="30"/>
        <v>45178.665972222225</v>
      </c>
      <c r="I361" s="13">
        <f t="shared" ca="1" si="31"/>
        <v>1694275140.0000002</v>
      </c>
      <c r="K361" t="s">
        <v>131</v>
      </c>
      <c r="L361" t="s">
        <v>130</v>
      </c>
      <c r="M361">
        <v>1.35</v>
      </c>
      <c r="N361">
        <v>3.25</v>
      </c>
      <c r="O361" t="s">
        <v>242</v>
      </c>
      <c r="P361" s="12">
        <f t="shared" si="32"/>
        <v>45178.957638888889</v>
      </c>
      <c r="Q361" s="13">
        <f t="shared" ca="1" si="33"/>
        <v>1694300340</v>
      </c>
      <c r="R361">
        <f t="shared" si="34"/>
        <v>0.43304843304843299</v>
      </c>
      <c r="S361">
        <f t="shared" si="35"/>
        <v>0.7275242165242165</v>
      </c>
    </row>
    <row r="362" spans="2:19" x14ac:dyDescent="0.25">
      <c r="B362" s="28" t="s">
        <v>99</v>
      </c>
      <c r="C362" s="29" t="s">
        <v>95</v>
      </c>
      <c r="D362" s="29" t="s">
        <v>41</v>
      </c>
      <c r="E362" s="29">
        <v>1.93</v>
      </c>
      <c r="F362" s="29">
        <v>1.89</v>
      </c>
      <c r="G362" s="30" t="s">
        <v>242</v>
      </c>
      <c r="H362" s="12">
        <f t="shared" si="30"/>
        <v>45178.665972222225</v>
      </c>
      <c r="I362" s="13">
        <f t="shared" ca="1" si="31"/>
        <v>1694275140.0000002</v>
      </c>
      <c r="K362" t="s">
        <v>132</v>
      </c>
      <c r="L362" t="s">
        <v>130</v>
      </c>
      <c r="M362">
        <v>2.4500000000000002</v>
      </c>
      <c r="N362">
        <v>1.57</v>
      </c>
      <c r="O362" t="s">
        <v>242</v>
      </c>
      <c r="P362" s="12">
        <f t="shared" si="32"/>
        <v>45178.957638888889</v>
      </c>
      <c r="Q362" s="13">
        <f t="shared" ca="1" si="33"/>
        <v>1694300340</v>
      </c>
      <c r="R362">
        <f t="shared" si="34"/>
        <v>0.22877940985311324</v>
      </c>
      <c r="S362">
        <f t="shared" si="35"/>
        <v>0.62538970492655666</v>
      </c>
    </row>
    <row r="363" spans="2:19" x14ac:dyDescent="0.25">
      <c r="B363" s="28" t="s">
        <v>99</v>
      </c>
      <c r="C363" s="29" t="s">
        <v>95</v>
      </c>
      <c r="D363" s="29" t="s">
        <v>5</v>
      </c>
      <c r="E363" s="29">
        <v>2.0499999999999998</v>
      </c>
      <c r="F363" s="29">
        <v>1.8</v>
      </c>
      <c r="G363" s="30" t="s">
        <v>242</v>
      </c>
      <c r="H363" s="12">
        <f t="shared" si="30"/>
        <v>45178.665972222225</v>
      </c>
      <c r="I363" s="13">
        <f t="shared" ca="1" si="31"/>
        <v>1694275140.0000002</v>
      </c>
      <c r="K363" t="s">
        <v>132</v>
      </c>
      <c r="L363" t="s">
        <v>130</v>
      </c>
      <c r="M363">
        <v>2.48</v>
      </c>
      <c r="N363">
        <v>1.59</v>
      </c>
      <c r="O363" t="s">
        <v>242</v>
      </c>
      <c r="P363" s="12">
        <f t="shared" si="32"/>
        <v>45178.957638888889</v>
      </c>
      <c r="Q363" s="13">
        <f t="shared" ca="1" si="33"/>
        <v>1694300340</v>
      </c>
      <c r="R363">
        <f t="shared" si="34"/>
        <v>0.22570501115844993</v>
      </c>
      <c r="S363">
        <f t="shared" si="35"/>
        <v>0.623852505579225</v>
      </c>
    </row>
    <row r="364" spans="2:19" x14ac:dyDescent="0.25">
      <c r="B364" s="28" t="s">
        <v>99</v>
      </c>
      <c r="C364" s="29" t="s">
        <v>95</v>
      </c>
      <c r="D364" s="29" t="s">
        <v>3</v>
      </c>
      <c r="E364" s="29">
        <v>1.89</v>
      </c>
      <c r="F364" s="29">
        <v>1.92</v>
      </c>
      <c r="G364" s="30" t="s">
        <v>242</v>
      </c>
      <c r="H364" s="12">
        <f t="shared" si="30"/>
        <v>45178.665972222225</v>
      </c>
      <c r="I364" s="13">
        <f t="shared" ca="1" si="31"/>
        <v>1694275140.0000002</v>
      </c>
      <c r="K364" t="s">
        <v>132</v>
      </c>
      <c r="L364" t="s">
        <v>130</v>
      </c>
      <c r="M364">
        <v>2.4500000000000002</v>
      </c>
      <c r="N364">
        <v>1.59</v>
      </c>
      <c r="O364" t="s">
        <v>242</v>
      </c>
      <c r="P364" s="12">
        <f t="shared" si="32"/>
        <v>45178.957638888889</v>
      </c>
      <c r="Q364" s="13">
        <f t="shared" ca="1" si="33"/>
        <v>1694300340</v>
      </c>
      <c r="R364">
        <f t="shared" si="34"/>
        <v>0.22076755230394046</v>
      </c>
      <c r="S364">
        <f t="shared" si="35"/>
        <v>0.62138377615197027</v>
      </c>
    </row>
    <row r="365" spans="2:19" x14ac:dyDescent="0.25">
      <c r="B365" s="28" t="s">
        <v>99</v>
      </c>
      <c r="C365" s="29" t="s">
        <v>95</v>
      </c>
      <c r="D365" s="29" t="s">
        <v>2</v>
      </c>
      <c r="E365" s="29">
        <v>1.89</v>
      </c>
      <c r="F365" s="29">
        <v>1.92</v>
      </c>
      <c r="G365" s="30" t="s">
        <v>242</v>
      </c>
      <c r="H365" s="12">
        <f t="shared" si="30"/>
        <v>45178.665972222225</v>
      </c>
      <c r="I365" s="13">
        <f t="shared" ca="1" si="31"/>
        <v>1694275140.0000002</v>
      </c>
      <c r="K365" t="s">
        <v>132</v>
      </c>
      <c r="L365" t="s">
        <v>130</v>
      </c>
      <c r="M365">
        <v>2.4300000000000002</v>
      </c>
      <c r="N365">
        <v>1.59</v>
      </c>
      <c r="O365" t="s">
        <v>242</v>
      </c>
      <c r="P365" s="12">
        <f t="shared" si="32"/>
        <v>45178.957638888889</v>
      </c>
      <c r="Q365" s="13">
        <f t="shared" ca="1" si="33"/>
        <v>1694300340</v>
      </c>
      <c r="R365">
        <f t="shared" si="34"/>
        <v>0.21740818386520694</v>
      </c>
      <c r="S365">
        <f t="shared" si="35"/>
        <v>0.61970409193260345</v>
      </c>
    </row>
    <row r="366" spans="2:19" x14ac:dyDescent="0.25">
      <c r="B366" s="28" t="s">
        <v>99</v>
      </c>
      <c r="C366" s="29" t="s">
        <v>95</v>
      </c>
      <c r="D366" s="29" t="s">
        <v>11</v>
      </c>
      <c r="E366" s="29">
        <v>2.04</v>
      </c>
      <c r="F366" s="29">
        <v>1.83</v>
      </c>
      <c r="G366" s="30" t="s">
        <v>242</v>
      </c>
      <c r="H366" s="12">
        <f t="shared" si="30"/>
        <v>45178.665972222225</v>
      </c>
      <c r="I366" s="13">
        <f t="shared" ca="1" si="31"/>
        <v>1694275140.0000002</v>
      </c>
      <c r="K366" t="s">
        <v>132</v>
      </c>
      <c r="L366" t="s">
        <v>130</v>
      </c>
      <c r="M366">
        <v>2.39</v>
      </c>
      <c r="N366">
        <v>1.57</v>
      </c>
      <c r="O366" t="s">
        <v>242</v>
      </c>
      <c r="P366" s="12">
        <f t="shared" si="32"/>
        <v>45178.957638888889</v>
      </c>
      <c r="Q366" s="13">
        <f t="shared" ca="1" si="33"/>
        <v>1694300340</v>
      </c>
      <c r="R366">
        <f t="shared" si="34"/>
        <v>0.21853263331823147</v>
      </c>
      <c r="S366">
        <f t="shared" si="35"/>
        <v>0.6202663166591158</v>
      </c>
    </row>
    <row r="367" spans="2:19" x14ac:dyDescent="0.25">
      <c r="B367" s="28" t="s">
        <v>99</v>
      </c>
      <c r="C367" s="29" t="s">
        <v>95</v>
      </c>
      <c r="D367" s="29" t="s">
        <v>43</v>
      </c>
      <c r="E367" s="29">
        <v>1.95</v>
      </c>
      <c r="F367" s="29">
        <v>1.87</v>
      </c>
      <c r="G367" s="30" t="s">
        <v>242</v>
      </c>
      <c r="H367" s="12">
        <f t="shared" si="30"/>
        <v>45178.665972222225</v>
      </c>
      <c r="I367" s="13">
        <f t="shared" ca="1" si="31"/>
        <v>1694275140.0000002</v>
      </c>
      <c r="K367" t="s">
        <v>132</v>
      </c>
      <c r="L367" t="s">
        <v>130</v>
      </c>
      <c r="M367">
        <v>2.39</v>
      </c>
      <c r="N367">
        <v>1.57</v>
      </c>
      <c r="O367" t="s">
        <v>242</v>
      </c>
      <c r="P367" s="12">
        <f t="shared" si="32"/>
        <v>45178.957638888889</v>
      </c>
      <c r="Q367" s="13">
        <f t="shared" ca="1" si="33"/>
        <v>1694300340</v>
      </c>
      <c r="R367">
        <f t="shared" si="34"/>
        <v>0.21853263331823147</v>
      </c>
      <c r="S367">
        <f t="shared" si="35"/>
        <v>0.6202663166591158</v>
      </c>
    </row>
    <row r="368" spans="2:19" x14ac:dyDescent="0.25">
      <c r="B368" s="28" t="s">
        <v>99</v>
      </c>
      <c r="C368" s="29" t="s">
        <v>95</v>
      </c>
      <c r="D368" s="29" t="s">
        <v>42</v>
      </c>
      <c r="E368" s="29">
        <v>2.0499999999999998</v>
      </c>
      <c r="F368" s="29">
        <v>1.8</v>
      </c>
      <c r="G368" s="30" t="s">
        <v>242</v>
      </c>
      <c r="H368" s="12">
        <f t="shared" si="30"/>
        <v>45178.665972222225</v>
      </c>
      <c r="I368" s="13">
        <f t="shared" ca="1" si="31"/>
        <v>1694275140.0000002</v>
      </c>
      <c r="K368" t="s">
        <v>132</v>
      </c>
      <c r="L368" t="s">
        <v>130</v>
      </c>
      <c r="M368">
        <v>2.5</v>
      </c>
      <c r="N368">
        <v>1.59</v>
      </c>
      <c r="O368" t="s">
        <v>242</v>
      </c>
      <c r="P368" s="12">
        <f t="shared" si="32"/>
        <v>45178.957638888889</v>
      </c>
      <c r="Q368" s="13">
        <f t="shared" ca="1" si="33"/>
        <v>1694300340</v>
      </c>
      <c r="R368">
        <f t="shared" si="34"/>
        <v>0.22893081761006284</v>
      </c>
      <c r="S368">
        <f t="shared" si="35"/>
        <v>0.62546540880503143</v>
      </c>
    </row>
    <row r="369" spans="2:19" x14ac:dyDescent="0.25">
      <c r="B369" s="28" t="s">
        <v>100</v>
      </c>
      <c r="C369" s="29" t="s">
        <v>95</v>
      </c>
      <c r="D369" s="29" t="s">
        <v>13</v>
      </c>
      <c r="E369" s="29">
        <v>1.1100000000000001</v>
      </c>
      <c r="F369" s="29">
        <v>6.8</v>
      </c>
      <c r="G369" s="30" t="s">
        <v>242</v>
      </c>
      <c r="H369" s="12">
        <f t="shared" si="30"/>
        <v>45178.665972222225</v>
      </c>
      <c r="I369" s="13">
        <f t="shared" ca="1" si="31"/>
        <v>1694275140.0000002</v>
      </c>
      <c r="K369" t="s">
        <v>132</v>
      </c>
      <c r="L369" t="s">
        <v>130</v>
      </c>
      <c r="M369">
        <v>2.5</v>
      </c>
      <c r="N369">
        <v>1.59</v>
      </c>
      <c r="O369" t="s">
        <v>242</v>
      </c>
      <c r="P369" s="12">
        <f t="shared" si="32"/>
        <v>45178.957638888889</v>
      </c>
      <c r="Q369" s="13">
        <f t="shared" ca="1" si="33"/>
        <v>1694300340</v>
      </c>
      <c r="R369">
        <f t="shared" si="34"/>
        <v>0.22893081761006284</v>
      </c>
      <c r="S369">
        <f t="shared" si="35"/>
        <v>0.62546540880503143</v>
      </c>
    </row>
    <row r="370" spans="2:19" x14ac:dyDescent="0.25">
      <c r="B370" s="28" t="s">
        <v>100</v>
      </c>
      <c r="C370" s="29" t="s">
        <v>95</v>
      </c>
      <c r="D370" s="29" t="s">
        <v>10</v>
      </c>
      <c r="E370" s="29">
        <v>1.1100000000000001</v>
      </c>
      <c r="F370" s="29">
        <v>7</v>
      </c>
      <c r="G370" s="30" t="s">
        <v>242</v>
      </c>
      <c r="H370" s="12">
        <f t="shared" si="30"/>
        <v>45178.665972222225</v>
      </c>
      <c r="I370" s="13">
        <f t="shared" ca="1" si="31"/>
        <v>1694275140.0000002</v>
      </c>
      <c r="K370" t="s">
        <v>132</v>
      </c>
      <c r="L370" t="s">
        <v>130</v>
      </c>
      <c r="M370">
        <v>2.42</v>
      </c>
      <c r="N370">
        <v>1.61</v>
      </c>
      <c r="O370" t="s">
        <v>242</v>
      </c>
      <c r="P370" s="12">
        <f t="shared" si="32"/>
        <v>45178.957638888889</v>
      </c>
      <c r="Q370" s="13">
        <f t="shared" ca="1" si="33"/>
        <v>1694300340</v>
      </c>
      <c r="R370">
        <f t="shared" si="34"/>
        <v>0.20789487192649242</v>
      </c>
      <c r="S370">
        <f t="shared" si="35"/>
        <v>0.61494743596324619</v>
      </c>
    </row>
    <row r="371" spans="2:19" x14ac:dyDescent="0.25">
      <c r="B371" s="28" t="s">
        <v>100</v>
      </c>
      <c r="C371" s="29" t="s">
        <v>95</v>
      </c>
      <c r="D371" s="29" t="s">
        <v>16</v>
      </c>
      <c r="E371" s="29">
        <v>1.1200000000000001</v>
      </c>
      <c r="F371" s="29">
        <v>6.7</v>
      </c>
      <c r="G371" s="30" t="s">
        <v>242</v>
      </c>
      <c r="H371" s="12">
        <f t="shared" si="30"/>
        <v>45178.665972222225</v>
      </c>
      <c r="I371" s="13">
        <f t="shared" ca="1" si="31"/>
        <v>1694275140.0000002</v>
      </c>
      <c r="K371" t="s">
        <v>132</v>
      </c>
      <c r="L371" t="s">
        <v>130</v>
      </c>
      <c r="M371">
        <v>2.35</v>
      </c>
      <c r="N371">
        <v>1.62</v>
      </c>
      <c r="O371" t="s">
        <v>242</v>
      </c>
      <c r="P371" s="12">
        <f t="shared" si="32"/>
        <v>45178.957638888889</v>
      </c>
      <c r="Q371" s="13">
        <f t="shared" ca="1" si="33"/>
        <v>1694300340</v>
      </c>
      <c r="R371">
        <f t="shared" si="34"/>
        <v>0.19175203572366689</v>
      </c>
      <c r="S371">
        <f t="shared" si="35"/>
        <v>0.60687601786183343</v>
      </c>
    </row>
    <row r="372" spans="2:19" x14ac:dyDescent="0.25">
      <c r="B372" s="28" t="s">
        <v>100</v>
      </c>
      <c r="C372" s="29" t="s">
        <v>95</v>
      </c>
      <c r="D372" s="29" t="s">
        <v>41</v>
      </c>
      <c r="E372" s="29">
        <v>1.1200000000000001</v>
      </c>
      <c r="F372" s="29">
        <v>6.1</v>
      </c>
      <c r="G372" s="30" t="s">
        <v>242</v>
      </c>
      <c r="H372" s="12">
        <f t="shared" si="30"/>
        <v>45178.665972222225</v>
      </c>
      <c r="I372" s="13">
        <f t="shared" ca="1" si="31"/>
        <v>1694275140.0000002</v>
      </c>
      <c r="K372" t="s">
        <v>132</v>
      </c>
      <c r="L372" t="s">
        <v>130</v>
      </c>
      <c r="M372">
        <v>2.2999999999999998</v>
      </c>
      <c r="N372">
        <v>1.65</v>
      </c>
      <c r="O372" t="s">
        <v>242</v>
      </c>
      <c r="P372" s="12">
        <f t="shared" si="32"/>
        <v>45178.957638888889</v>
      </c>
      <c r="Q372" s="13">
        <f t="shared" ca="1" si="33"/>
        <v>1694300340</v>
      </c>
      <c r="R372">
        <f t="shared" si="34"/>
        <v>0.17127799736495386</v>
      </c>
      <c r="S372">
        <f t="shared" si="35"/>
        <v>0.59663899868247694</v>
      </c>
    </row>
    <row r="373" spans="2:19" x14ac:dyDescent="0.25">
      <c r="B373" s="28" t="s">
        <v>100</v>
      </c>
      <c r="C373" s="29" t="s">
        <v>95</v>
      </c>
      <c r="D373" s="29" t="s">
        <v>2</v>
      </c>
      <c r="E373" s="29">
        <v>1.1100000000000001</v>
      </c>
      <c r="F373" s="29">
        <v>6.75</v>
      </c>
      <c r="G373" s="30" t="s">
        <v>242</v>
      </c>
      <c r="H373" s="12">
        <f t="shared" si="30"/>
        <v>45178.665972222225</v>
      </c>
      <c r="I373" s="13">
        <f t="shared" ca="1" si="31"/>
        <v>1694275140.0000002</v>
      </c>
      <c r="K373" t="s">
        <v>132</v>
      </c>
      <c r="L373" t="s">
        <v>130</v>
      </c>
      <c r="M373">
        <v>2.44</v>
      </c>
      <c r="N373">
        <v>1.56</v>
      </c>
      <c r="O373" t="s">
        <v>242</v>
      </c>
      <c r="P373" s="12">
        <f t="shared" si="32"/>
        <v>45178.957638888889</v>
      </c>
      <c r="Q373" s="13">
        <f t="shared" ca="1" si="33"/>
        <v>1694300340</v>
      </c>
      <c r="R373">
        <f t="shared" si="34"/>
        <v>0.23118957545187047</v>
      </c>
      <c r="S373">
        <f t="shared" si="35"/>
        <v>0.62659478772593524</v>
      </c>
    </row>
    <row r="374" spans="2:19" x14ac:dyDescent="0.25">
      <c r="B374" s="28" t="s">
        <v>100</v>
      </c>
      <c r="C374" s="29" t="s">
        <v>95</v>
      </c>
      <c r="D374" s="29" t="s">
        <v>3</v>
      </c>
      <c r="E374" s="29">
        <v>1.1100000000000001</v>
      </c>
      <c r="F374" s="29">
        <v>6.75</v>
      </c>
      <c r="G374" s="30" t="s">
        <v>242</v>
      </c>
      <c r="H374" s="12">
        <f t="shared" si="30"/>
        <v>45178.665972222225</v>
      </c>
      <c r="I374" s="13">
        <f t="shared" ca="1" si="31"/>
        <v>1694275140.0000002</v>
      </c>
      <c r="K374" t="s">
        <v>132</v>
      </c>
      <c r="L374" t="s">
        <v>130</v>
      </c>
      <c r="M374">
        <v>2.35</v>
      </c>
      <c r="N374">
        <v>1.58</v>
      </c>
      <c r="O374" t="s">
        <v>242</v>
      </c>
      <c r="P374" s="12">
        <f t="shared" si="32"/>
        <v>45178.957638888889</v>
      </c>
      <c r="Q374" s="13">
        <f t="shared" ca="1" si="33"/>
        <v>1694300340</v>
      </c>
      <c r="R374">
        <f t="shared" si="34"/>
        <v>0.2073794775114462</v>
      </c>
      <c r="S374">
        <f t="shared" si="35"/>
        <v>0.61468973875572308</v>
      </c>
    </row>
    <row r="375" spans="2:19" x14ac:dyDescent="0.25">
      <c r="B375" s="28" t="s">
        <v>100</v>
      </c>
      <c r="C375" s="29" t="s">
        <v>95</v>
      </c>
      <c r="D375" s="29" t="s">
        <v>11</v>
      </c>
      <c r="E375" s="29">
        <v>1.1200000000000001</v>
      </c>
      <c r="F375" s="29">
        <v>6.75</v>
      </c>
      <c r="G375" s="30" t="s">
        <v>242</v>
      </c>
      <c r="H375" s="12">
        <f t="shared" si="30"/>
        <v>45178.665972222225</v>
      </c>
      <c r="I375" s="13">
        <f t="shared" ca="1" si="31"/>
        <v>1694275140.0000002</v>
      </c>
      <c r="K375" t="s">
        <v>133</v>
      </c>
      <c r="L375" t="s">
        <v>134</v>
      </c>
      <c r="M375">
        <v>9</v>
      </c>
      <c r="N375">
        <v>1.07</v>
      </c>
      <c r="O375" t="s">
        <v>242</v>
      </c>
      <c r="P375" s="12">
        <f t="shared" si="32"/>
        <v>45178.958333333336</v>
      </c>
      <c r="Q375" s="13">
        <f t="shared" ca="1" si="33"/>
        <v>1694300400.0000002</v>
      </c>
      <c r="R375">
        <f t="shared" si="34"/>
        <v>0.82346832814122539</v>
      </c>
      <c r="S375">
        <f t="shared" si="35"/>
        <v>0.92273416407061271</v>
      </c>
    </row>
    <row r="376" spans="2:19" x14ac:dyDescent="0.25">
      <c r="B376" s="28" t="s">
        <v>100</v>
      </c>
      <c r="C376" s="29" t="s">
        <v>95</v>
      </c>
      <c r="D376" s="29" t="s">
        <v>43</v>
      </c>
      <c r="E376" s="29">
        <v>1.1200000000000001</v>
      </c>
      <c r="F376" s="29">
        <v>6.5</v>
      </c>
      <c r="G376" s="30" t="s">
        <v>242</v>
      </c>
      <c r="H376" s="12">
        <f t="shared" si="30"/>
        <v>45178.665972222225</v>
      </c>
      <c r="I376" s="13">
        <f t="shared" ca="1" si="31"/>
        <v>1694275140.0000002</v>
      </c>
      <c r="K376" t="s">
        <v>133</v>
      </c>
      <c r="L376" t="s">
        <v>134</v>
      </c>
      <c r="M376">
        <v>9.5</v>
      </c>
      <c r="N376">
        <v>1.07</v>
      </c>
      <c r="O376" t="s">
        <v>242</v>
      </c>
      <c r="P376" s="12">
        <f t="shared" si="32"/>
        <v>45178.958333333336</v>
      </c>
      <c r="Q376" s="13">
        <f t="shared" ca="1" si="33"/>
        <v>1694300400.0000002</v>
      </c>
      <c r="R376">
        <f t="shared" si="34"/>
        <v>0.82931628135759961</v>
      </c>
      <c r="S376">
        <f t="shared" si="35"/>
        <v>0.92565814067879981</v>
      </c>
    </row>
    <row r="377" spans="2:19" x14ac:dyDescent="0.25">
      <c r="B377" s="28" t="s">
        <v>100</v>
      </c>
      <c r="C377" s="29" t="s">
        <v>95</v>
      </c>
      <c r="D377" s="29" t="s">
        <v>42</v>
      </c>
      <c r="E377" s="29">
        <v>1.1399999999999999</v>
      </c>
      <c r="F377" s="29">
        <v>5.75</v>
      </c>
      <c r="G377" s="30" t="s">
        <v>242</v>
      </c>
      <c r="H377" s="12">
        <f t="shared" si="30"/>
        <v>45178.665972222225</v>
      </c>
      <c r="I377" s="13">
        <f t="shared" ca="1" si="31"/>
        <v>1694275140.0000002</v>
      </c>
      <c r="K377" t="s">
        <v>133</v>
      </c>
      <c r="L377" t="s">
        <v>134</v>
      </c>
      <c r="M377">
        <v>9.1999999999999993</v>
      </c>
      <c r="N377">
        <v>1.07</v>
      </c>
      <c r="O377" t="s">
        <v>242</v>
      </c>
      <c r="P377" s="12">
        <f t="shared" si="32"/>
        <v>45178.958333333336</v>
      </c>
      <c r="Q377" s="13">
        <f t="shared" ca="1" si="33"/>
        <v>1694300400.0000002</v>
      </c>
      <c r="R377">
        <f t="shared" si="34"/>
        <v>0.82588378707842336</v>
      </c>
      <c r="S377">
        <f t="shared" si="35"/>
        <v>0.92394189353921163</v>
      </c>
    </row>
    <row r="378" spans="2:19" x14ac:dyDescent="0.25">
      <c r="B378" s="28" t="s">
        <v>101</v>
      </c>
      <c r="C378" s="29" t="s">
        <v>95</v>
      </c>
      <c r="D378" s="29" t="s">
        <v>13</v>
      </c>
      <c r="E378" s="29">
        <v>1.43</v>
      </c>
      <c r="F378" s="29">
        <v>2.9</v>
      </c>
      <c r="G378" s="30" t="s">
        <v>242</v>
      </c>
      <c r="H378" s="12">
        <f t="shared" si="30"/>
        <v>45178.665972222225</v>
      </c>
      <c r="I378" s="13">
        <f t="shared" ca="1" si="31"/>
        <v>1694275140.0000002</v>
      </c>
      <c r="K378" t="s">
        <v>133</v>
      </c>
      <c r="L378" t="s">
        <v>134</v>
      </c>
      <c r="M378">
        <v>11.5</v>
      </c>
      <c r="N378">
        <v>1.04</v>
      </c>
      <c r="O378" t="s">
        <v>242</v>
      </c>
      <c r="P378" s="12">
        <f t="shared" si="32"/>
        <v>45178.958333333336</v>
      </c>
      <c r="Q378" s="13">
        <f t="shared" ca="1" si="33"/>
        <v>1694300400.0000002</v>
      </c>
      <c r="R378">
        <f t="shared" si="34"/>
        <v>0.87458193979933108</v>
      </c>
      <c r="S378">
        <f t="shared" si="35"/>
        <v>0.94829096989966555</v>
      </c>
    </row>
    <row r="379" spans="2:19" x14ac:dyDescent="0.25">
      <c r="B379" s="28" t="s">
        <v>101</v>
      </c>
      <c r="C379" s="29" t="s">
        <v>95</v>
      </c>
      <c r="D379" s="29" t="s">
        <v>16</v>
      </c>
      <c r="E379" s="29">
        <v>1.43</v>
      </c>
      <c r="F379" s="29">
        <v>2.9</v>
      </c>
      <c r="G379" s="30" t="s">
        <v>242</v>
      </c>
      <c r="H379" s="12">
        <f t="shared" si="30"/>
        <v>45178.665972222225</v>
      </c>
      <c r="I379" s="13">
        <f t="shared" ca="1" si="31"/>
        <v>1694275140.0000002</v>
      </c>
      <c r="K379" t="s">
        <v>133</v>
      </c>
      <c r="L379" t="s">
        <v>134</v>
      </c>
      <c r="M379">
        <v>9.25</v>
      </c>
      <c r="N379">
        <v>1.07</v>
      </c>
      <c r="O379" t="s">
        <v>242</v>
      </c>
      <c r="P379" s="12">
        <f t="shared" si="32"/>
        <v>45178.958333333336</v>
      </c>
      <c r="Q379" s="13">
        <f t="shared" ca="1" si="33"/>
        <v>1694300400.0000002</v>
      </c>
      <c r="R379">
        <f t="shared" si="34"/>
        <v>0.82647133114422833</v>
      </c>
      <c r="S379">
        <f t="shared" si="35"/>
        <v>0.92423566557211423</v>
      </c>
    </row>
    <row r="380" spans="2:19" x14ac:dyDescent="0.25">
      <c r="B380" s="28" t="s">
        <v>101</v>
      </c>
      <c r="C380" s="29" t="s">
        <v>95</v>
      </c>
      <c r="D380" s="29" t="s">
        <v>5</v>
      </c>
      <c r="E380" s="29">
        <v>1.43</v>
      </c>
      <c r="F380" s="29">
        <v>2.9</v>
      </c>
      <c r="G380" s="30" t="s">
        <v>242</v>
      </c>
      <c r="H380" s="12">
        <f t="shared" si="30"/>
        <v>45178.665972222225</v>
      </c>
      <c r="I380" s="13">
        <f t="shared" ca="1" si="31"/>
        <v>1694275140.0000002</v>
      </c>
      <c r="K380" t="s">
        <v>133</v>
      </c>
      <c r="L380" t="s">
        <v>134</v>
      </c>
      <c r="M380">
        <v>9</v>
      </c>
      <c r="N380">
        <v>1.06</v>
      </c>
      <c r="O380" t="s">
        <v>242</v>
      </c>
      <c r="P380" s="12">
        <f t="shared" si="32"/>
        <v>45178.958333333336</v>
      </c>
      <c r="Q380" s="13">
        <f t="shared" ca="1" si="33"/>
        <v>1694300400.0000002</v>
      </c>
      <c r="R380">
        <f t="shared" si="34"/>
        <v>0.83228511530398319</v>
      </c>
      <c r="S380">
        <f t="shared" si="35"/>
        <v>0.92714255765199161</v>
      </c>
    </row>
    <row r="381" spans="2:19" x14ac:dyDescent="0.25">
      <c r="B381" s="28" t="s">
        <v>101</v>
      </c>
      <c r="C381" s="29" t="s">
        <v>95</v>
      </c>
      <c r="D381" s="29" t="s">
        <v>10</v>
      </c>
      <c r="E381" s="29">
        <v>1.41</v>
      </c>
      <c r="F381" s="29">
        <v>3</v>
      </c>
      <c r="G381" s="30" t="s">
        <v>242</v>
      </c>
      <c r="H381" s="12">
        <f t="shared" si="30"/>
        <v>45178.665972222225</v>
      </c>
      <c r="I381" s="13">
        <f t="shared" ca="1" si="31"/>
        <v>1694275140.0000002</v>
      </c>
      <c r="K381" t="s">
        <v>133</v>
      </c>
      <c r="L381" t="s">
        <v>134</v>
      </c>
      <c r="M381">
        <v>11.5</v>
      </c>
      <c r="N381">
        <v>1.04</v>
      </c>
      <c r="O381" t="s">
        <v>242</v>
      </c>
      <c r="P381" s="12">
        <f t="shared" si="32"/>
        <v>45178.958333333336</v>
      </c>
      <c r="Q381" s="13">
        <f t="shared" ca="1" si="33"/>
        <v>1694300400.0000002</v>
      </c>
      <c r="R381">
        <f t="shared" si="34"/>
        <v>0.87458193979933108</v>
      </c>
      <c r="S381">
        <f t="shared" si="35"/>
        <v>0.94829096989966555</v>
      </c>
    </row>
    <row r="382" spans="2:19" x14ac:dyDescent="0.25">
      <c r="B382" s="28" t="s">
        <v>101</v>
      </c>
      <c r="C382" s="29" t="s">
        <v>95</v>
      </c>
      <c r="D382" s="29" t="s">
        <v>41</v>
      </c>
      <c r="E382" s="29">
        <v>1.4</v>
      </c>
      <c r="F382" s="29">
        <v>2.98</v>
      </c>
      <c r="G382" s="30" t="s">
        <v>242</v>
      </c>
      <c r="H382" s="12">
        <f t="shared" si="30"/>
        <v>45178.665972222225</v>
      </c>
      <c r="I382" s="13">
        <f t="shared" ca="1" si="31"/>
        <v>1694275140.0000002</v>
      </c>
      <c r="K382" t="s">
        <v>133</v>
      </c>
      <c r="L382" t="s">
        <v>134</v>
      </c>
      <c r="M382">
        <v>9.25</v>
      </c>
      <c r="N382">
        <v>1.07</v>
      </c>
      <c r="O382" t="s">
        <v>242</v>
      </c>
      <c r="P382" s="12">
        <f t="shared" si="32"/>
        <v>45178.958333333336</v>
      </c>
      <c r="Q382" s="13">
        <f t="shared" ca="1" si="33"/>
        <v>1694300400.0000002</v>
      </c>
      <c r="R382">
        <f t="shared" si="34"/>
        <v>0.82647133114422833</v>
      </c>
      <c r="S382">
        <f t="shared" si="35"/>
        <v>0.92423566557211423</v>
      </c>
    </row>
    <row r="383" spans="2:19" x14ac:dyDescent="0.25">
      <c r="B383" s="28" t="s">
        <v>101</v>
      </c>
      <c r="C383" s="29" t="s">
        <v>95</v>
      </c>
      <c r="D383" s="29" t="s">
        <v>11</v>
      </c>
      <c r="E383" s="29">
        <v>1.4</v>
      </c>
      <c r="F383" s="29">
        <v>3.1</v>
      </c>
      <c r="G383" s="30" t="s">
        <v>242</v>
      </c>
      <c r="H383" s="12">
        <f t="shared" si="30"/>
        <v>45178.665972222225</v>
      </c>
      <c r="I383" s="13">
        <f t="shared" ca="1" si="31"/>
        <v>1694275140.0000002</v>
      </c>
      <c r="K383" t="s">
        <v>133</v>
      </c>
      <c r="L383" t="s">
        <v>134</v>
      </c>
      <c r="M383">
        <v>8.5</v>
      </c>
      <c r="N383">
        <v>1.07</v>
      </c>
      <c r="O383" t="s">
        <v>242</v>
      </c>
      <c r="P383" s="12">
        <f t="shared" si="32"/>
        <v>45178.958333333336</v>
      </c>
      <c r="Q383" s="13">
        <f t="shared" ca="1" si="33"/>
        <v>1694300400.0000002</v>
      </c>
      <c r="R383">
        <f t="shared" si="34"/>
        <v>0.816932380428807</v>
      </c>
      <c r="S383">
        <f t="shared" si="35"/>
        <v>0.91946619021440346</v>
      </c>
    </row>
    <row r="384" spans="2:19" x14ac:dyDescent="0.25">
      <c r="B384" s="28" t="s">
        <v>101</v>
      </c>
      <c r="C384" s="29" t="s">
        <v>95</v>
      </c>
      <c r="D384" s="29" t="s">
        <v>43</v>
      </c>
      <c r="E384" s="29">
        <v>1.42</v>
      </c>
      <c r="F384" s="29">
        <v>3</v>
      </c>
      <c r="G384" s="30" t="s">
        <v>242</v>
      </c>
      <c r="H384" s="12">
        <f t="shared" si="30"/>
        <v>45178.665972222225</v>
      </c>
      <c r="I384" s="13">
        <f t="shared" ca="1" si="31"/>
        <v>1694275140.0000002</v>
      </c>
      <c r="K384" t="s">
        <v>133</v>
      </c>
      <c r="L384" t="s">
        <v>134</v>
      </c>
      <c r="M384">
        <v>10</v>
      </c>
      <c r="N384">
        <v>1.06</v>
      </c>
      <c r="O384" t="s">
        <v>242</v>
      </c>
      <c r="P384" s="12">
        <f t="shared" si="32"/>
        <v>45178.958333333336</v>
      </c>
      <c r="Q384" s="13">
        <f t="shared" ca="1" si="33"/>
        <v>1694300400.0000002</v>
      </c>
      <c r="R384">
        <f t="shared" si="34"/>
        <v>0.84339622641509426</v>
      </c>
      <c r="S384">
        <f t="shared" si="35"/>
        <v>0.93269811320754714</v>
      </c>
    </row>
    <row r="385" spans="2:19" x14ac:dyDescent="0.25">
      <c r="B385" s="28" t="s">
        <v>101</v>
      </c>
      <c r="C385" s="29" t="s">
        <v>95</v>
      </c>
      <c r="D385" s="29" t="s">
        <v>3</v>
      </c>
      <c r="E385" s="29">
        <v>1.42</v>
      </c>
      <c r="F385" s="29">
        <v>2.9</v>
      </c>
      <c r="G385" s="30" t="s">
        <v>242</v>
      </c>
      <c r="H385" s="12">
        <f t="shared" si="30"/>
        <v>45178.665972222225</v>
      </c>
      <c r="I385" s="13">
        <f t="shared" ca="1" si="31"/>
        <v>1694275140.0000002</v>
      </c>
      <c r="K385" t="s">
        <v>133</v>
      </c>
      <c r="L385" t="s">
        <v>134</v>
      </c>
      <c r="M385">
        <v>8.6</v>
      </c>
      <c r="N385">
        <v>1.07</v>
      </c>
      <c r="O385" t="s">
        <v>242</v>
      </c>
      <c r="P385" s="12">
        <f t="shared" si="32"/>
        <v>45178.958333333336</v>
      </c>
      <c r="Q385" s="13">
        <f t="shared" ca="1" si="33"/>
        <v>1694300400.0000002</v>
      </c>
      <c r="R385">
        <f t="shared" si="34"/>
        <v>0.8183003694848946</v>
      </c>
      <c r="S385">
        <f t="shared" si="35"/>
        <v>0.92015018474244736</v>
      </c>
    </row>
    <row r="386" spans="2:19" x14ac:dyDescent="0.25">
      <c r="B386" s="28" t="s">
        <v>101</v>
      </c>
      <c r="C386" s="29" t="s">
        <v>95</v>
      </c>
      <c r="D386" s="29" t="s">
        <v>2</v>
      </c>
      <c r="E386" s="29">
        <v>1.42</v>
      </c>
      <c r="F386" s="29">
        <v>2.9</v>
      </c>
      <c r="G386" s="30" t="s">
        <v>242</v>
      </c>
      <c r="H386" s="12">
        <f t="shared" si="30"/>
        <v>45178.665972222225</v>
      </c>
      <c r="I386" s="13">
        <f t="shared" ca="1" si="31"/>
        <v>1694275140.0000002</v>
      </c>
      <c r="K386" t="s">
        <v>133</v>
      </c>
      <c r="L386" t="s">
        <v>134</v>
      </c>
      <c r="M386">
        <v>9.9</v>
      </c>
      <c r="N386">
        <v>1.06</v>
      </c>
      <c r="O386" t="s">
        <v>242</v>
      </c>
      <c r="P386" s="12">
        <f t="shared" si="32"/>
        <v>45178.958333333336</v>
      </c>
      <c r="Q386" s="13">
        <f t="shared" ca="1" si="33"/>
        <v>1694300400.0000002</v>
      </c>
      <c r="R386">
        <f t="shared" si="34"/>
        <v>0.84238612540499325</v>
      </c>
      <c r="S386">
        <f t="shared" si="35"/>
        <v>0.93219306270249658</v>
      </c>
    </row>
    <row r="387" spans="2:19" x14ac:dyDescent="0.25">
      <c r="B387" s="28" t="s">
        <v>101</v>
      </c>
      <c r="C387" s="29" t="s">
        <v>95</v>
      </c>
      <c r="D387" s="29" t="s">
        <v>42</v>
      </c>
      <c r="E387" s="29">
        <v>1.45</v>
      </c>
      <c r="F387" s="29">
        <v>2.8</v>
      </c>
      <c r="G387" s="30" t="s">
        <v>242</v>
      </c>
      <c r="H387" s="12">
        <f t="shared" si="30"/>
        <v>45178.665972222225</v>
      </c>
      <c r="I387" s="13">
        <f t="shared" ca="1" si="31"/>
        <v>1694275140.0000002</v>
      </c>
      <c r="K387" t="s">
        <v>133</v>
      </c>
      <c r="L387" t="s">
        <v>134</v>
      </c>
      <c r="M387">
        <v>8.75</v>
      </c>
      <c r="N387">
        <v>1.07</v>
      </c>
      <c r="O387" t="s">
        <v>242</v>
      </c>
      <c r="P387" s="12">
        <f t="shared" si="32"/>
        <v>45178.958333333336</v>
      </c>
      <c r="Q387" s="13">
        <f t="shared" ca="1" si="33"/>
        <v>1694300400.0000002</v>
      </c>
      <c r="R387">
        <f t="shared" si="34"/>
        <v>0.82029372496662212</v>
      </c>
      <c r="S387">
        <f t="shared" si="35"/>
        <v>0.92114686248331101</v>
      </c>
    </row>
    <row r="388" spans="2:19" x14ac:dyDescent="0.25">
      <c r="B388" s="28" t="s">
        <v>102</v>
      </c>
      <c r="C388" s="29" t="s">
        <v>103</v>
      </c>
      <c r="D388" s="29" t="s">
        <v>13</v>
      </c>
      <c r="E388" s="29">
        <v>1.57</v>
      </c>
      <c r="F388" s="29">
        <v>2.46</v>
      </c>
      <c r="G388" s="30" t="s">
        <v>242</v>
      </c>
      <c r="H388" s="12">
        <f t="shared" si="30"/>
        <v>45178.811805555553</v>
      </c>
      <c r="I388" s="13">
        <f t="shared" ca="1" si="31"/>
        <v>1694287739.9999998</v>
      </c>
      <c r="K388" t="s">
        <v>133</v>
      </c>
      <c r="L388" t="s">
        <v>134</v>
      </c>
      <c r="M388">
        <v>10</v>
      </c>
      <c r="N388">
        <v>1.06</v>
      </c>
      <c r="O388" t="s">
        <v>242</v>
      </c>
      <c r="P388" s="12">
        <f t="shared" si="32"/>
        <v>45178.958333333336</v>
      </c>
      <c r="Q388" s="13">
        <f t="shared" ca="1" si="33"/>
        <v>1694300400.0000002</v>
      </c>
      <c r="R388">
        <f t="shared" si="34"/>
        <v>0.84339622641509426</v>
      </c>
      <c r="S388">
        <f t="shared" si="35"/>
        <v>0.93269811320754714</v>
      </c>
    </row>
    <row r="389" spans="2:19" x14ac:dyDescent="0.25">
      <c r="B389" s="28" t="s">
        <v>102</v>
      </c>
      <c r="C389" s="29" t="s">
        <v>103</v>
      </c>
      <c r="D389" s="29" t="s">
        <v>3</v>
      </c>
      <c r="E389" s="29">
        <v>1.57</v>
      </c>
      <c r="F389" s="29">
        <v>2.38</v>
      </c>
      <c r="G389" s="30" t="s">
        <v>242</v>
      </c>
      <c r="H389" s="12">
        <f t="shared" ref="H389:H452" si="36">DATEVALUE(MID(C389,1,10))+TIMEVALUE(MID(C389,12,8))</f>
        <v>45178.811805555553</v>
      </c>
      <c r="I389" s="13">
        <f t="shared" ref="I389:I452" ca="1" si="37">IF(G389&gt;TODAY(),86400*(H389-25569),100)</f>
        <v>1694287739.9999998</v>
      </c>
      <c r="K389" t="s">
        <v>135</v>
      </c>
      <c r="L389" t="s">
        <v>134</v>
      </c>
      <c r="M389">
        <v>1.67</v>
      </c>
      <c r="N389">
        <v>2.23</v>
      </c>
      <c r="O389" t="s">
        <v>242</v>
      </c>
      <c r="P389" s="12">
        <f t="shared" ref="P389:P452" si="38">DATEVALUE(MID(L389,1,10))+TIMEVALUE(MID(L389,12,8))</f>
        <v>45178.958333333336</v>
      </c>
      <c r="Q389" s="13">
        <f t="shared" ref="Q389:Q452" ca="1" si="39">IF(O389&gt;TODAY(),86400*(P389-25569),100)</f>
        <v>1694300400.0000002</v>
      </c>
      <c r="R389">
        <f t="shared" ref="R389:R452" si="40">ABS(1/M389-1/N389)</f>
        <v>0.15037190193603828</v>
      </c>
      <c r="S389">
        <f t="shared" ref="S389:S452" si="41">0.511+R389/2</f>
        <v>0.58618595096801918</v>
      </c>
    </row>
    <row r="390" spans="2:19" x14ac:dyDescent="0.25">
      <c r="B390" s="28" t="s">
        <v>102</v>
      </c>
      <c r="C390" s="29" t="s">
        <v>103</v>
      </c>
      <c r="D390" s="29" t="s">
        <v>2</v>
      </c>
      <c r="E390" s="29">
        <v>1.57</v>
      </c>
      <c r="F390" s="29">
        <v>2.38</v>
      </c>
      <c r="G390" s="30" t="s">
        <v>242</v>
      </c>
      <c r="H390" s="12">
        <f t="shared" si="36"/>
        <v>45178.811805555553</v>
      </c>
      <c r="I390" s="13">
        <f t="shared" ca="1" si="37"/>
        <v>1694287739.9999998</v>
      </c>
      <c r="K390" t="s">
        <v>135</v>
      </c>
      <c r="L390" t="s">
        <v>134</v>
      </c>
      <c r="M390">
        <v>1.62</v>
      </c>
      <c r="N390">
        <v>2.35</v>
      </c>
      <c r="O390" t="s">
        <v>242</v>
      </c>
      <c r="P390" s="12">
        <f t="shared" si="38"/>
        <v>45178.958333333336</v>
      </c>
      <c r="Q390" s="13">
        <f t="shared" ca="1" si="39"/>
        <v>1694300400.0000002</v>
      </c>
      <c r="R390">
        <f t="shared" si="40"/>
        <v>0.19175203572366689</v>
      </c>
      <c r="S390">
        <f t="shared" si="41"/>
        <v>0.60687601786183343</v>
      </c>
    </row>
    <row r="391" spans="2:19" x14ac:dyDescent="0.25">
      <c r="B391" s="28" t="s">
        <v>102</v>
      </c>
      <c r="C391" s="29" t="s">
        <v>103</v>
      </c>
      <c r="D391" s="29" t="s">
        <v>41</v>
      </c>
      <c r="E391" s="29">
        <v>1.56</v>
      </c>
      <c r="F391" s="29">
        <v>2.44</v>
      </c>
      <c r="G391" s="30" t="s">
        <v>242</v>
      </c>
      <c r="H391" s="12">
        <f t="shared" si="36"/>
        <v>45178.811805555553</v>
      </c>
      <c r="I391" s="13">
        <f t="shared" ca="1" si="37"/>
        <v>1694287739.9999998</v>
      </c>
      <c r="K391" t="s">
        <v>135</v>
      </c>
      <c r="L391" t="s">
        <v>134</v>
      </c>
      <c r="M391">
        <v>1.62</v>
      </c>
      <c r="N391">
        <v>2.36</v>
      </c>
      <c r="O391" t="s">
        <v>242</v>
      </c>
      <c r="P391" s="12">
        <f t="shared" si="38"/>
        <v>45178.958333333336</v>
      </c>
      <c r="Q391" s="13">
        <f t="shared" ca="1" si="39"/>
        <v>1694300400.0000002</v>
      </c>
      <c r="R391">
        <f t="shared" si="40"/>
        <v>0.19355513705796185</v>
      </c>
      <c r="S391">
        <f t="shared" si="41"/>
        <v>0.6077775685289809</v>
      </c>
    </row>
    <row r="392" spans="2:19" x14ac:dyDescent="0.25">
      <c r="B392" s="28" t="s">
        <v>102</v>
      </c>
      <c r="C392" s="29" t="s">
        <v>103</v>
      </c>
      <c r="D392" s="29" t="s">
        <v>11</v>
      </c>
      <c r="E392" s="29">
        <v>1.61</v>
      </c>
      <c r="F392" s="29">
        <v>2.42</v>
      </c>
      <c r="G392" s="30" t="s">
        <v>242</v>
      </c>
      <c r="H392" s="12">
        <f t="shared" si="36"/>
        <v>45178.811805555553</v>
      </c>
      <c r="I392" s="13">
        <f t="shared" ca="1" si="37"/>
        <v>1694287739.9999998</v>
      </c>
      <c r="K392" t="s">
        <v>135</v>
      </c>
      <c r="L392" t="s">
        <v>134</v>
      </c>
      <c r="M392">
        <v>1.67</v>
      </c>
      <c r="N392">
        <v>2.23</v>
      </c>
      <c r="O392" t="s">
        <v>242</v>
      </c>
      <c r="P392" s="12">
        <f t="shared" si="38"/>
        <v>45178.958333333336</v>
      </c>
      <c r="Q392" s="13">
        <f t="shared" ca="1" si="39"/>
        <v>1694300400.0000002</v>
      </c>
      <c r="R392">
        <f t="shared" si="40"/>
        <v>0.15037190193603828</v>
      </c>
      <c r="S392">
        <f t="shared" si="41"/>
        <v>0.58618595096801918</v>
      </c>
    </row>
    <row r="393" spans="2:19" x14ac:dyDescent="0.25">
      <c r="B393" s="28" t="s">
        <v>102</v>
      </c>
      <c r="C393" s="29" t="s">
        <v>103</v>
      </c>
      <c r="D393" s="29" t="s">
        <v>43</v>
      </c>
      <c r="E393" s="29">
        <v>1.54</v>
      </c>
      <c r="F393" s="29">
        <v>2.5499999999999998</v>
      </c>
      <c r="G393" s="30" t="s">
        <v>242</v>
      </c>
      <c r="H393" s="12">
        <f t="shared" si="36"/>
        <v>45178.811805555553</v>
      </c>
      <c r="I393" s="13">
        <f t="shared" ca="1" si="37"/>
        <v>1694287739.9999998</v>
      </c>
      <c r="K393" t="s">
        <v>135</v>
      </c>
      <c r="L393" t="s">
        <v>134</v>
      </c>
      <c r="M393">
        <v>1.71</v>
      </c>
      <c r="N393">
        <v>2.2000000000000002</v>
      </c>
      <c r="O393" t="s">
        <v>242</v>
      </c>
      <c r="P393" s="12">
        <f t="shared" si="38"/>
        <v>45178.958333333336</v>
      </c>
      <c r="Q393" s="13">
        <f t="shared" ca="1" si="39"/>
        <v>1694300400.0000002</v>
      </c>
      <c r="R393">
        <f t="shared" si="40"/>
        <v>0.13024986709197234</v>
      </c>
      <c r="S393">
        <f t="shared" si="41"/>
        <v>0.57612493354598615</v>
      </c>
    </row>
    <row r="394" spans="2:19" x14ac:dyDescent="0.25">
      <c r="B394" s="28" t="s">
        <v>102</v>
      </c>
      <c r="C394" s="29" t="s">
        <v>103</v>
      </c>
      <c r="D394" s="29" t="s">
        <v>42</v>
      </c>
      <c r="E394" s="29">
        <v>1.56</v>
      </c>
      <c r="F394" s="29">
        <v>2.4500000000000002</v>
      </c>
      <c r="G394" s="30" t="s">
        <v>242</v>
      </c>
      <c r="H394" s="12">
        <f t="shared" si="36"/>
        <v>45178.811805555553</v>
      </c>
      <c r="I394" s="13">
        <f t="shared" ca="1" si="37"/>
        <v>1694287739.9999998</v>
      </c>
      <c r="K394" t="s">
        <v>135</v>
      </c>
      <c r="L394" t="s">
        <v>134</v>
      </c>
      <c r="M394">
        <v>1.62</v>
      </c>
      <c r="N394">
        <v>2.35</v>
      </c>
      <c r="O394" t="s">
        <v>242</v>
      </c>
      <c r="P394" s="12">
        <f t="shared" si="38"/>
        <v>45178.958333333336</v>
      </c>
      <c r="Q394" s="13">
        <f t="shared" ca="1" si="39"/>
        <v>1694300400.0000002</v>
      </c>
      <c r="R394">
        <f t="shared" si="40"/>
        <v>0.19175203572366689</v>
      </c>
      <c r="S394">
        <f t="shared" si="41"/>
        <v>0.60687601786183343</v>
      </c>
    </row>
    <row r="395" spans="2:19" x14ac:dyDescent="0.25">
      <c r="B395" s="28" t="s">
        <v>104</v>
      </c>
      <c r="C395" s="29" t="s">
        <v>103</v>
      </c>
      <c r="D395" s="29" t="s">
        <v>11</v>
      </c>
      <c r="E395" s="29">
        <v>1.01</v>
      </c>
      <c r="F395" s="29">
        <v>21</v>
      </c>
      <c r="G395" s="30" t="s">
        <v>242</v>
      </c>
      <c r="H395" s="12">
        <f t="shared" si="36"/>
        <v>45178.811805555553</v>
      </c>
      <c r="I395" s="13">
        <f t="shared" ca="1" si="37"/>
        <v>1694287739.9999998</v>
      </c>
      <c r="K395" t="s">
        <v>135</v>
      </c>
      <c r="L395" t="s">
        <v>134</v>
      </c>
      <c r="M395">
        <v>1.65</v>
      </c>
      <c r="N395">
        <v>2.35</v>
      </c>
      <c r="O395" t="s">
        <v>242</v>
      </c>
      <c r="P395" s="12">
        <f t="shared" si="38"/>
        <v>45178.958333333336</v>
      </c>
      <c r="Q395" s="13">
        <f t="shared" ca="1" si="39"/>
        <v>1694300400.0000002</v>
      </c>
      <c r="R395">
        <f t="shared" si="40"/>
        <v>0.18052869116698905</v>
      </c>
      <c r="S395">
        <f t="shared" si="41"/>
        <v>0.60126434558349451</v>
      </c>
    </row>
    <row r="396" spans="2:19" x14ac:dyDescent="0.25">
      <c r="B396" s="28" t="s">
        <v>104</v>
      </c>
      <c r="C396" s="29" t="s">
        <v>103</v>
      </c>
      <c r="D396" s="29" t="s">
        <v>43</v>
      </c>
      <c r="E396" s="29">
        <v>1</v>
      </c>
      <c r="F396" s="29">
        <v>41</v>
      </c>
      <c r="G396" s="30" t="s">
        <v>242</v>
      </c>
      <c r="H396" s="12">
        <f t="shared" si="36"/>
        <v>45178.811805555553</v>
      </c>
      <c r="I396" s="13">
        <f t="shared" ca="1" si="37"/>
        <v>1694287739.9999998</v>
      </c>
      <c r="K396" t="s">
        <v>135</v>
      </c>
      <c r="L396" t="s">
        <v>134</v>
      </c>
      <c r="M396">
        <v>1.64</v>
      </c>
      <c r="N396">
        <v>2.35</v>
      </c>
      <c r="O396" t="s">
        <v>242</v>
      </c>
      <c r="P396" s="12">
        <f t="shared" si="38"/>
        <v>45178.958333333336</v>
      </c>
      <c r="Q396" s="13">
        <f t="shared" ca="1" si="39"/>
        <v>1694300400.0000002</v>
      </c>
      <c r="R396">
        <f t="shared" si="40"/>
        <v>0.18422418266735857</v>
      </c>
      <c r="S396">
        <f t="shared" si="41"/>
        <v>0.60311209133367927</v>
      </c>
    </row>
    <row r="397" spans="2:19" x14ac:dyDescent="0.25">
      <c r="B397" s="28" t="s">
        <v>105</v>
      </c>
      <c r="C397" s="29" t="s">
        <v>103</v>
      </c>
      <c r="D397" s="29" t="s">
        <v>13</v>
      </c>
      <c r="E397" s="29">
        <v>2.46</v>
      </c>
      <c r="F397" s="29">
        <v>1.56</v>
      </c>
      <c r="G397" s="30" t="s">
        <v>242</v>
      </c>
      <c r="H397" s="12">
        <f t="shared" si="36"/>
        <v>45178.811805555553</v>
      </c>
      <c r="I397" s="13">
        <f t="shared" ca="1" si="37"/>
        <v>1694287739.9999998</v>
      </c>
      <c r="K397" t="s">
        <v>135</v>
      </c>
      <c r="L397" t="s">
        <v>134</v>
      </c>
      <c r="M397">
        <v>1.67</v>
      </c>
      <c r="N397">
        <v>2.2999999999999998</v>
      </c>
      <c r="O397" t="s">
        <v>242</v>
      </c>
      <c r="P397" s="12">
        <f t="shared" si="38"/>
        <v>45178.958333333336</v>
      </c>
      <c r="Q397" s="13">
        <f t="shared" ca="1" si="39"/>
        <v>1694300400.0000002</v>
      </c>
      <c r="R397">
        <f t="shared" si="40"/>
        <v>0.16401978651392868</v>
      </c>
      <c r="S397">
        <f t="shared" si="41"/>
        <v>0.59300989325696429</v>
      </c>
    </row>
    <row r="398" spans="2:19" x14ac:dyDescent="0.25">
      <c r="B398" s="28" t="s">
        <v>105</v>
      </c>
      <c r="C398" s="29" t="s">
        <v>103</v>
      </c>
      <c r="D398" s="29" t="s">
        <v>16</v>
      </c>
      <c r="E398" s="29">
        <v>2.6</v>
      </c>
      <c r="F398" s="29">
        <v>1.54</v>
      </c>
      <c r="G398" s="30" t="s">
        <v>242</v>
      </c>
      <c r="H398" s="12">
        <f t="shared" si="36"/>
        <v>45178.811805555553</v>
      </c>
      <c r="I398" s="13">
        <f t="shared" ca="1" si="37"/>
        <v>1694287739.9999998</v>
      </c>
      <c r="K398" t="s">
        <v>135</v>
      </c>
      <c r="L398" t="s">
        <v>134</v>
      </c>
      <c r="M398">
        <v>1.65</v>
      </c>
      <c r="N398">
        <v>2.2999999999999998</v>
      </c>
      <c r="O398" t="s">
        <v>242</v>
      </c>
      <c r="P398" s="12">
        <f t="shared" si="38"/>
        <v>45178.958333333336</v>
      </c>
      <c r="Q398" s="13">
        <f t="shared" ca="1" si="39"/>
        <v>1694300400.0000002</v>
      </c>
      <c r="R398">
        <f t="shared" si="40"/>
        <v>0.17127799736495386</v>
      </c>
      <c r="S398">
        <f t="shared" si="41"/>
        <v>0.59663899868247694</v>
      </c>
    </row>
    <row r="399" spans="2:19" x14ac:dyDescent="0.25">
      <c r="B399" s="28" t="s">
        <v>105</v>
      </c>
      <c r="C399" s="29" t="s">
        <v>103</v>
      </c>
      <c r="D399" s="29" t="s">
        <v>5</v>
      </c>
      <c r="E399" s="29">
        <v>2.6</v>
      </c>
      <c r="F399" s="29">
        <v>1.54</v>
      </c>
      <c r="G399" s="30" t="s">
        <v>242</v>
      </c>
      <c r="H399" s="12">
        <f t="shared" si="36"/>
        <v>45178.811805555553</v>
      </c>
      <c r="I399" s="13">
        <f t="shared" ca="1" si="37"/>
        <v>1694287739.9999998</v>
      </c>
      <c r="K399" t="s">
        <v>135</v>
      </c>
      <c r="L399" t="s">
        <v>134</v>
      </c>
      <c r="M399">
        <v>1.61</v>
      </c>
      <c r="N399">
        <v>2.35</v>
      </c>
      <c r="O399" t="s">
        <v>242</v>
      </c>
      <c r="P399" s="12">
        <f t="shared" si="38"/>
        <v>45178.958333333336</v>
      </c>
      <c r="Q399" s="13">
        <f t="shared" ca="1" si="39"/>
        <v>1694300400.0000002</v>
      </c>
      <c r="R399">
        <f t="shared" si="40"/>
        <v>0.19558609752874317</v>
      </c>
      <c r="S399">
        <f t="shared" si="41"/>
        <v>0.60879304876437157</v>
      </c>
    </row>
    <row r="400" spans="2:19" x14ac:dyDescent="0.25">
      <c r="B400" s="28" t="s">
        <v>105</v>
      </c>
      <c r="C400" s="29" t="s">
        <v>103</v>
      </c>
      <c r="D400" s="29" t="s">
        <v>10</v>
      </c>
      <c r="E400" s="29">
        <v>2.7</v>
      </c>
      <c r="F400" s="29">
        <v>1.49</v>
      </c>
      <c r="G400" s="30" t="s">
        <v>242</v>
      </c>
      <c r="H400" s="12">
        <f t="shared" si="36"/>
        <v>45178.811805555553</v>
      </c>
      <c r="I400" s="13">
        <f t="shared" ca="1" si="37"/>
        <v>1694287739.9999998</v>
      </c>
      <c r="K400" t="s">
        <v>135</v>
      </c>
      <c r="L400" t="s">
        <v>134</v>
      </c>
      <c r="M400">
        <v>1.59</v>
      </c>
      <c r="N400">
        <v>2.38</v>
      </c>
      <c r="O400" t="s">
        <v>242</v>
      </c>
      <c r="P400" s="12">
        <f t="shared" si="38"/>
        <v>45178.958333333336</v>
      </c>
      <c r="Q400" s="13">
        <f t="shared" ca="1" si="39"/>
        <v>1694300400.0000002</v>
      </c>
      <c r="R400">
        <f t="shared" si="40"/>
        <v>0.2087627503831721</v>
      </c>
      <c r="S400">
        <f t="shared" si="41"/>
        <v>0.61538137519158609</v>
      </c>
    </row>
    <row r="401" spans="2:19" x14ac:dyDescent="0.25">
      <c r="B401" s="28" t="s">
        <v>105</v>
      </c>
      <c r="C401" s="29" t="s">
        <v>103</v>
      </c>
      <c r="D401" s="29" t="s">
        <v>3</v>
      </c>
      <c r="E401" s="29">
        <v>2.4500000000000002</v>
      </c>
      <c r="F401" s="29">
        <v>1.55</v>
      </c>
      <c r="G401" s="30" t="s">
        <v>242</v>
      </c>
      <c r="H401" s="12">
        <f t="shared" si="36"/>
        <v>45178.811805555553</v>
      </c>
      <c r="I401" s="13">
        <f t="shared" ca="1" si="37"/>
        <v>1694287739.9999998</v>
      </c>
      <c r="K401" t="s">
        <v>135</v>
      </c>
      <c r="L401" t="s">
        <v>134</v>
      </c>
      <c r="M401">
        <v>1.66</v>
      </c>
      <c r="N401">
        <v>2.2599999999999998</v>
      </c>
      <c r="O401" t="s">
        <v>242</v>
      </c>
      <c r="P401" s="12">
        <f t="shared" si="38"/>
        <v>45178.958333333336</v>
      </c>
      <c r="Q401" s="13">
        <f t="shared" ca="1" si="39"/>
        <v>1694300400.0000002</v>
      </c>
      <c r="R401">
        <f t="shared" si="40"/>
        <v>0.15993176244802221</v>
      </c>
      <c r="S401">
        <f t="shared" si="41"/>
        <v>0.59096588122401106</v>
      </c>
    </row>
    <row r="402" spans="2:19" x14ac:dyDescent="0.25">
      <c r="B402" s="28" t="s">
        <v>105</v>
      </c>
      <c r="C402" s="29" t="s">
        <v>103</v>
      </c>
      <c r="D402" s="29" t="s">
        <v>2</v>
      </c>
      <c r="E402" s="29">
        <v>2.4500000000000002</v>
      </c>
      <c r="F402" s="29">
        <v>1.55</v>
      </c>
      <c r="G402" s="30" t="s">
        <v>242</v>
      </c>
      <c r="H402" s="12">
        <f t="shared" si="36"/>
        <v>45178.811805555553</v>
      </c>
      <c r="I402" s="13">
        <f t="shared" ca="1" si="37"/>
        <v>1694287739.9999998</v>
      </c>
      <c r="K402" t="s">
        <v>135</v>
      </c>
      <c r="L402" t="s">
        <v>134</v>
      </c>
      <c r="M402">
        <v>1.65</v>
      </c>
      <c r="N402">
        <v>2.25</v>
      </c>
      <c r="O402" t="s">
        <v>242</v>
      </c>
      <c r="P402" s="12">
        <f t="shared" si="38"/>
        <v>45178.958333333336</v>
      </c>
      <c r="Q402" s="13">
        <f t="shared" ca="1" si="39"/>
        <v>1694300400.0000002</v>
      </c>
      <c r="R402">
        <f t="shared" si="40"/>
        <v>0.16161616161616166</v>
      </c>
      <c r="S402">
        <f t="shared" si="41"/>
        <v>0.59180808080808078</v>
      </c>
    </row>
    <row r="403" spans="2:19" x14ac:dyDescent="0.25">
      <c r="B403" s="28" t="s">
        <v>105</v>
      </c>
      <c r="C403" s="29" t="s">
        <v>103</v>
      </c>
      <c r="D403" s="29" t="s">
        <v>11</v>
      </c>
      <c r="E403" s="29">
        <v>2.63</v>
      </c>
      <c r="F403" s="29">
        <v>1.53</v>
      </c>
      <c r="G403" s="30" t="s">
        <v>242</v>
      </c>
      <c r="H403" s="12">
        <f t="shared" si="36"/>
        <v>45178.811805555553</v>
      </c>
      <c r="I403" s="13">
        <f t="shared" ca="1" si="37"/>
        <v>1694287739.9999998</v>
      </c>
      <c r="K403" t="s">
        <v>136</v>
      </c>
      <c r="L403" t="s">
        <v>134</v>
      </c>
      <c r="M403">
        <v>1.18</v>
      </c>
      <c r="N403">
        <v>5</v>
      </c>
      <c r="O403" t="s">
        <v>242</v>
      </c>
      <c r="P403" s="12">
        <f t="shared" si="38"/>
        <v>45178.958333333336</v>
      </c>
      <c r="Q403" s="13">
        <f t="shared" ca="1" si="39"/>
        <v>1694300400.0000002</v>
      </c>
      <c r="R403">
        <f t="shared" si="40"/>
        <v>0.64745762711864407</v>
      </c>
      <c r="S403">
        <f t="shared" si="41"/>
        <v>0.83472881355932205</v>
      </c>
    </row>
    <row r="404" spans="2:19" x14ac:dyDescent="0.25">
      <c r="B404" s="28" t="s">
        <v>105</v>
      </c>
      <c r="C404" s="29" t="s">
        <v>103</v>
      </c>
      <c r="D404" s="29" t="s">
        <v>41</v>
      </c>
      <c r="E404" s="29">
        <v>2.67</v>
      </c>
      <c r="F404" s="29">
        <v>1.48</v>
      </c>
      <c r="G404" s="30" t="s">
        <v>242</v>
      </c>
      <c r="H404" s="12">
        <f t="shared" si="36"/>
        <v>45178.811805555553</v>
      </c>
      <c r="I404" s="13">
        <f t="shared" ca="1" si="37"/>
        <v>1694287739.9999998</v>
      </c>
      <c r="K404" t="s">
        <v>136</v>
      </c>
      <c r="L404" t="s">
        <v>134</v>
      </c>
      <c r="M404">
        <v>1.17</v>
      </c>
      <c r="N404">
        <v>5.3</v>
      </c>
      <c r="O404" t="s">
        <v>242</v>
      </c>
      <c r="P404" s="12">
        <f t="shared" si="38"/>
        <v>45178.958333333336</v>
      </c>
      <c r="Q404" s="13">
        <f t="shared" ca="1" si="39"/>
        <v>1694300400.0000002</v>
      </c>
      <c r="R404">
        <f t="shared" si="40"/>
        <v>0.66602160941783595</v>
      </c>
      <c r="S404">
        <f t="shared" si="41"/>
        <v>0.84401080470891798</v>
      </c>
    </row>
    <row r="405" spans="2:19" x14ac:dyDescent="0.25">
      <c r="B405" s="28" t="s">
        <v>105</v>
      </c>
      <c r="C405" s="29" t="s">
        <v>103</v>
      </c>
      <c r="D405" s="29" t="s">
        <v>43</v>
      </c>
      <c r="E405" s="29">
        <v>2.6</v>
      </c>
      <c r="F405" s="29">
        <v>1.53</v>
      </c>
      <c r="G405" s="30" t="s">
        <v>242</v>
      </c>
      <c r="H405" s="12">
        <f t="shared" si="36"/>
        <v>45178.811805555553</v>
      </c>
      <c r="I405" s="13">
        <f t="shared" ca="1" si="37"/>
        <v>1694287739.9999998</v>
      </c>
      <c r="K405" t="s">
        <v>136</v>
      </c>
      <c r="L405" t="s">
        <v>134</v>
      </c>
      <c r="M405">
        <v>1.17</v>
      </c>
      <c r="N405">
        <v>5.25</v>
      </c>
      <c r="O405" t="s">
        <v>242</v>
      </c>
      <c r="P405" s="12">
        <f t="shared" si="38"/>
        <v>45178.958333333336</v>
      </c>
      <c r="Q405" s="13">
        <f t="shared" ca="1" si="39"/>
        <v>1694300400.0000002</v>
      </c>
      <c r="R405">
        <f t="shared" si="40"/>
        <v>0.66422466422466431</v>
      </c>
      <c r="S405">
        <f t="shared" si="41"/>
        <v>0.84311233211233216</v>
      </c>
    </row>
    <row r="406" spans="2:19" x14ac:dyDescent="0.25">
      <c r="B406" s="28" t="s">
        <v>105</v>
      </c>
      <c r="C406" s="29" t="s">
        <v>103</v>
      </c>
      <c r="D406" s="29" t="s">
        <v>42</v>
      </c>
      <c r="E406" s="29">
        <v>2.4500000000000002</v>
      </c>
      <c r="F406" s="29">
        <v>1.56</v>
      </c>
      <c r="G406" s="30" t="s">
        <v>242</v>
      </c>
      <c r="H406" s="12">
        <f t="shared" si="36"/>
        <v>45178.811805555553</v>
      </c>
      <c r="I406" s="13">
        <f t="shared" ca="1" si="37"/>
        <v>1694287739.9999998</v>
      </c>
      <c r="K406" t="s">
        <v>136</v>
      </c>
      <c r="L406" t="s">
        <v>134</v>
      </c>
      <c r="M406">
        <v>1.18</v>
      </c>
      <c r="N406">
        <v>5</v>
      </c>
      <c r="O406" t="s">
        <v>242</v>
      </c>
      <c r="P406" s="12">
        <f t="shared" si="38"/>
        <v>45178.958333333336</v>
      </c>
      <c r="Q406" s="13">
        <f t="shared" ca="1" si="39"/>
        <v>1694300400.0000002</v>
      </c>
      <c r="R406">
        <f t="shared" si="40"/>
        <v>0.64745762711864407</v>
      </c>
      <c r="S406">
        <f t="shared" si="41"/>
        <v>0.83472881355932205</v>
      </c>
    </row>
    <row r="407" spans="2:19" x14ac:dyDescent="0.25">
      <c r="B407" s="28" t="s">
        <v>106</v>
      </c>
      <c r="C407" s="29" t="s">
        <v>103</v>
      </c>
      <c r="D407" s="29" t="s">
        <v>13</v>
      </c>
      <c r="E407" s="29">
        <v>1.36</v>
      </c>
      <c r="F407" s="29">
        <v>3.2</v>
      </c>
      <c r="G407" s="30" t="s">
        <v>242</v>
      </c>
      <c r="H407" s="12">
        <f t="shared" si="36"/>
        <v>45178.811805555553</v>
      </c>
      <c r="I407" s="13">
        <f t="shared" ca="1" si="37"/>
        <v>1694287739.9999998</v>
      </c>
      <c r="K407" t="s">
        <v>136</v>
      </c>
      <c r="L407" t="s">
        <v>134</v>
      </c>
      <c r="M407">
        <v>1.19</v>
      </c>
      <c r="N407">
        <v>5.0999999999999996</v>
      </c>
      <c r="O407" t="s">
        <v>242</v>
      </c>
      <c r="P407" s="12">
        <f t="shared" si="38"/>
        <v>45178.958333333336</v>
      </c>
      <c r="Q407" s="13">
        <f t="shared" ca="1" si="39"/>
        <v>1694300400.0000002</v>
      </c>
      <c r="R407">
        <f t="shared" si="40"/>
        <v>0.64425770308123242</v>
      </c>
      <c r="S407">
        <f t="shared" si="41"/>
        <v>0.83312885154061622</v>
      </c>
    </row>
    <row r="408" spans="2:19" x14ac:dyDescent="0.25">
      <c r="B408" s="28" t="s">
        <v>106</v>
      </c>
      <c r="C408" s="29" t="s">
        <v>103</v>
      </c>
      <c r="D408" s="29" t="s">
        <v>10</v>
      </c>
      <c r="E408" s="29">
        <v>1.41</v>
      </c>
      <c r="F408" s="29">
        <v>3</v>
      </c>
      <c r="G408" s="30" t="s">
        <v>242</v>
      </c>
      <c r="H408" s="12">
        <f t="shared" si="36"/>
        <v>45178.811805555553</v>
      </c>
      <c r="I408" s="13">
        <f t="shared" ca="1" si="37"/>
        <v>1694287739.9999998</v>
      </c>
      <c r="K408" t="s">
        <v>136</v>
      </c>
      <c r="L408" t="s">
        <v>134</v>
      </c>
      <c r="M408">
        <v>1.18</v>
      </c>
      <c r="N408">
        <v>4.9000000000000004</v>
      </c>
      <c r="O408" t="s">
        <v>242</v>
      </c>
      <c r="P408" s="12">
        <f t="shared" si="38"/>
        <v>45178.958333333336</v>
      </c>
      <c r="Q408" s="13">
        <f t="shared" ca="1" si="39"/>
        <v>1694300400.0000002</v>
      </c>
      <c r="R408">
        <f t="shared" si="40"/>
        <v>0.64337599446558291</v>
      </c>
      <c r="S408">
        <f t="shared" si="41"/>
        <v>0.83268799723279141</v>
      </c>
    </row>
    <row r="409" spans="2:19" x14ac:dyDescent="0.25">
      <c r="B409" s="28" t="s">
        <v>106</v>
      </c>
      <c r="C409" s="29" t="s">
        <v>103</v>
      </c>
      <c r="D409" s="29" t="s">
        <v>2</v>
      </c>
      <c r="E409" s="29">
        <v>1.41</v>
      </c>
      <c r="F409" s="29">
        <v>2.95</v>
      </c>
      <c r="G409" s="30" t="s">
        <v>242</v>
      </c>
      <c r="H409" s="12">
        <f t="shared" si="36"/>
        <v>45178.811805555553</v>
      </c>
      <c r="I409" s="13">
        <f t="shared" ca="1" si="37"/>
        <v>1694287739.9999998</v>
      </c>
      <c r="K409" t="s">
        <v>136</v>
      </c>
      <c r="L409" t="s">
        <v>134</v>
      </c>
      <c r="M409">
        <v>1.22</v>
      </c>
      <c r="N409">
        <v>4.75</v>
      </c>
      <c r="O409" t="s">
        <v>242</v>
      </c>
      <c r="P409" s="12">
        <f t="shared" si="38"/>
        <v>45178.958333333336</v>
      </c>
      <c r="Q409" s="13">
        <f t="shared" ca="1" si="39"/>
        <v>1694300400.0000002</v>
      </c>
      <c r="R409">
        <f t="shared" si="40"/>
        <v>0.60914581535806733</v>
      </c>
      <c r="S409">
        <f t="shared" si="41"/>
        <v>0.81557290767903368</v>
      </c>
    </row>
    <row r="410" spans="2:19" x14ac:dyDescent="0.25">
      <c r="B410" s="28" t="s">
        <v>106</v>
      </c>
      <c r="C410" s="29" t="s">
        <v>103</v>
      </c>
      <c r="D410" s="29" t="s">
        <v>3</v>
      </c>
      <c r="E410" s="29">
        <v>1.41</v>
      </c>
      <c r="F410" s="29">
        <v>2.95</v>
      </c>
      <c r="G410" s="30" t="s">
        <v>242</v>
      </c>
      <c r="H410" s="12">
        <f t="shared" si="36"/>
        <v>45178.811805555553</v>
      </c>
      <c r="I410" s="13">
        <f t="shared" ca="1" si="37"/>
        <v>1694287739.9999998</v>
      </c>
      <c r="K410" t="s">
        <v>136</v>
      </c>
      <c r="L410" t="s">
        <v>134</v>
      </c>
      <c r="M410">
        <v>1.2</v>
      </c>
      <c r="N410">
        <v>4.75</v>
      </c>
      <c r="O410" t="s">
        <v>242</v>
      </c>
      <c r="P410" s="12">
        <f t="shared" si="38"/>
        <v>45178.958333333336</v>
      </c>
      <c r="Q410" s="13">
        <f t="shared" ca="1" si="39"/>
        <v>1694300400.0000002</v>
      </c>
      <c r="R410">
        <f t="shared" si="40"/>
        <v>0.6228070175438597</v>
      </c>
      <c r="S410">
        <f t="shared" si="41"/>
        <v>0.82240350877192991</v>
      </c>
    </row>
    <row r="411" spans="2:19" x14ac:dyDescent="0.25">
      <c r="B411" s="28" t="s">
        <v>106</v>
      </c>
      <c r="C411" s="29" t="s">
        <v>103</v>
      </c>
      <c r="D411" s="29" t="s">
        <v>41</v>
      </c>
      <c r="E411" s="29">
        <v>1.44</v>
      </c>
      <c r="F411" s="29">
        <v>2.82</v>
      </c>
      <c r="G411" s="30" t="s">
        <v>242</v>
      </c>
      <c r="H411" s="12">
        <f t="shared" si="36"/>
        <v>45178.811805555553</v>
      </c>
      <c r="I411" s="13">
        <f t="shared" ca="1" si="37"/>
        <v>1694287739.9999998</v>
      </c>
      <c r="K411" t="s">
        <v>136</v>
      </c>
      <c r="L411" t="s">
        <v>134</v>
      </c>
      <c r="M411">
        <v>1.2</v>
      </c>
      <c r="N411">
        <v>4.8</v>
      </c>
      <c r="O411" t="s">
        <v>242</v>
      </c>
      <c r="P411" s="12">
        <f t="shared" si="38"/>
        <v>45178.958333333336</v>
      </c>
      <c r="Q411" s="13">
        <f t="shared" ca="1" si="39"/>
        <v>1694300400.0000002</v>
      </c>
      <c r="R411">
        <f t="shared" si="40"/>
        <v>0.625</v>
      </c>
      <c r="S411">
        <f t="shared" si="41"/>
        <v>0.82350000000000001</v>
      </c>
    </row>
    <row r="412" spans="2:19" x14ac:dyDescent="0.25">
      <c r="B412" s="28" t="s">
        <v>106</v>
      </c>
      <c r="C412" s="29" t="s">
        <v>103</v>
      </c>
      <c r="D412" s="29" t="s">
        <v>11</v>
      </c>
      <c r="E412" s="29">
        <v>1.38</v>
      </c>
      <c r="F412" s="29">
        <v>3.18</v>
      </c>
      <c r="G412" s="30" t="s">
        <v>242</v>
      </c>
      <c r="H412" s="12">
        <f t="shared" si="36"/>
        <v>45178.811805555553</v>
      </c>
      <c r="I412" s="13">
        <f t="shared" ca="1" si="37"/>
        <v>1694287739.9999998</v>
      </c>
      <c r="K412" t="s">
        <v>136</v>
      </c>
      <c r="L412" t="s">
        <v>134</v>
      </c>
      <c r="M412">
        <v>1.2</v>
      </c>
      <c r="N412">
        <v>4.7</v>
      </c>
      <c r="O412" t="s">
        <v>242</v>
      </c>
      <c r="P412" s="12">
        <f t="shared" si="38"/>
        <v>45178.958333333336</v>
      </c>
      <c r="Q412" s="13">
        <f t="shared" ca="1" si="39"/>
        <v>1694300400.0000002</v>
      </c>
      <c r="R412">
        <f t="shared" si="40"/>
        <v>0.62056737588652489</v>
      </c>
      <c r="S412">
        <f t="shared" si="41"/>
        <v>0.82128368794326245</v>
      </c>
    </row>
    <row r="413" spans="2:19" x14ac:dyDescent="0.25">
      <c r="B413" s="28" t="s">
        <v>106</v>
      </c>
      <c r="C413" s="29" t="s">
        <v>103</v>
      </c>
      <c r="D413" s="29" t="s">
        <v>43</v>
      </c>
      <c r="E413" s="29">
        <v>1.43</v>
      </c>
      <c r="F413" s="29">
        <v>2.95</v>
      </c>
      <c r="G413" s="30" t="s">
        <v>242</v>
      </c>
      <c r="H413" s="12">
        <f t="shared" si="36"/>
        <v>45178.811805555553</v>
      </c>
      <c r="I413" s="13">
        <f t="shared" ca="1" si="37"/>
        <v>1694287739.9999998</v>
      </c>
      <c r="K413" t="s">
        <v>136</v>
      </c>
      <c r="L413" t="s">
        <v>134</v>
      </c>
      <c r="M413">
        <v>1.18</v>
      </c>
      <c r="N413">
        <v>5</v>
      </c>
      <c r="O413" t="s">
        <v>242</v>
      </c>
      <c r="P413" s="12">
        <f t="shared" si="38"/>
        <v>45178.958333333336</v>
      </c>
      <c r="Q413" s="13">
        <f t="shared" ca="1" si="39"/>
        <v>1694300400.0000002</v>
      </c>
      <c r="R413">
        <f t="shared" si="40"/>
        <v>0.64745762711864407</v>
      </c>
      <c r="S413">
        <f t="shared" si="41"/>
        <v>0.83472881355932205</v>
      </c>
    </row>
    <row r="414" spans="2:19" x14ac:dyDescent="0.25">
      <c r="B414" s="28" t="s">
        <v>106</v>
      </c>
      <c r="C414" s="29" t="s">
        <v>103</v>
      </c>
      <c r="D414" s="29" t="s">
        <v>42</v>
      </c>
      <c r="E414" s="29">
        <v>1.48</v>
      </c>
      <c r="F414" s="29">
        <v>2.7</v>
      </c>
      <c r="G414" s="30" t="s">
        <v>242</v>
      </c>
      <c r="H414" s="12">
        <f t="shared" si="36"/>
        <v>45178.811805555553</v>
      </c>
      <c r="I414" s="13">
        <f t="shared" ca="1" si="37"/>
        <v>1694287739.9999998</v>
      </c>
      <c r="K414" t="s">
        <v>136</v>
      </c>
      <c r="L414" t="s">
        <v>134</v>
      </c>
      <c r="M414">
        <v>1.2</v>
      </c>
      <c r="N414">
        <v>4.5999999999999996</v>
      </c>
      <c r="O414" t="s">
        <v>242</v>
      </c>
      <c r="P414" s="12">
        <f t="shared" si="38"/>
        <v>45178.958333333336</v>
      </c>
      <c r="Q414" s="13">
        <f t="shared" ca="1" si="39"/>
        <v>1694300400.0000002</v>
      </c>
      <c r="R414">
        <f t="shared" si="40"/>
        <v>0.61594202898550732</v>
      </c>
      <c r="S414">
        <f t="shared" si="41"/>
        <v>0.81897101449275367</v>
      </c>
    </row>
    <row r="415" spans="2:19" x14ac:dyDescent="0.25">
      <c r="B415" s="28" t="s">
        <v>107</v>
      </c>
      <c r="C415" s="29" t="s">
        <v>103</v>
      </c>
      <c r="D415" s="29" t="s">
        <v>13</v>
      </c>
      <c r="E415" s="29">
        <v>1.05</v>
      </c>
      <c r="F415" s="29">
        <v>11</v>
      </c>
      <c r="G415" s="30" t="s">
        <v>242</v>
      </c>
      <c r="H415" s="12">
        <f t="shared" si="36"/>
        <v>45178.811805555553</v>
      </c>
      <c r="I415" s="13">
        <f t="shared" ca="1" si="37"/>
        <v>1694287739.9999998</v>
      </c>
      <c r="K415" t="s">
        <v>136</v>
      </c>
      <c r="L415" t="s">
        <v>134</v>
      </c>
      <c r="M415">
        <v>1.18</v>
      </c>
      <c r="N415">
        <v>5</v>
      </c>
      <c r="O415" t="s">
        <v>242</v>
      </c>
      <c r="P415" s="12">
        <f t="shared" si="38"/>
        <v>45178.958333333336</v>
      </c>
      <c r="Q415" s="13">
        <f t="shared" ca="1" si="39"/>
        <v>1694300400.0000002</v>
      </c>
      <c r="R415">
        <f t="shared" si="40"/>
        <v>0.64745762711864407</v>
      </c>
      <c r="S415">
        <f t="shared" si="41"/>
        <v>0.83472881355932205</v>
      </c>
    </row>
    <row r="416" spans="2:19" x14ac:dyDescent="0.25">
      <c r="B416" s="28" t="s">
        <v>107</v>
      </c>
      <c r="C416" s="29" t="s">
        <v>103</v>
      </c>
      <c r="D416" s="29" t="s">
        <v>10</v>
      </c>
      <c r="E416" s="29">
        <v>1.05</v>
      </c>
      <c r="F416" s="29">
        <v>12</v>
      </c>
      <c r="G416" s="30" t="s">
        <v>242</v>
      </c>
      <c r="H416" s="12">
        <f t="shared" si="36"/>
        <v>45178.811805555553</v>
      </c>
      <c r="I416" s="13">
        <f t="shared" ca="1" si="37"/>
        <v>1694287739.9999998</v>
      </c>
      <c r="K416" t="s">
        <v>137</v>
      </c>
      <c r="L416" t="s">
        <v>134</v>
      </c>
      <c r="M416">
        <v>10</v>
      </c>
      <c r="N416">
        <v>1.05</v>
      </c>
      <c r="O416" t="s">
        <v>242</v>
      </c>
      <c r="P416" s="12">
        <f t="shared" si="38"/>
        <v>45178.958333333336</v>
      </c>
      <c r="Q416" s="13">
        <f t="shared" ca="1" si="39"/>
        <v>1694300400.0000002</v>
      </c>
      <c r="R416">
        <f t="shared" si="40"/>
        <v>0.85238095238095235</v>
      </c>
      <c r="S416">
        <f t="shared" si="41"/>
        <v>0.93719047619047613</v>
      </c>
    </row>
    <row r="417" spans="2:19" x14ac:dyDescent="0.25">
      <c r="B417" s="28" t="s">
        <v>107</v>
      </c>
      <c r="C417" s="29" t="s">
        <v>103</v>
      </c>
      <c r="D417" s="29" t="s">
        <v>3</v>
      </c>
      <c r="E417" s="29">
        <v>1.04</v>
      </c>
      <c r="F417" s="29">
        <v>12</v>
      </c>
      <c r="G417" s="30" t="s">
        <v>242</v>
      </c>
      <c r="H417" s="12">
        <f t="shared" si="36"/>
        <v>45178.811805555553</v>
      </c>
      <c r="I417" s="13">
        <f t="shared" ca="1" si="37"/>
        <v>1694287739.9999998</v>
      </c>
      <c r="K417" t="s">
        <v>137</v>
      </c>
      <c r="L417" t="s">
        <v>134</v>
      </c>
      <c r="M417">
        <v>11</v>
      </c>
      <c r="N417">
        <v>1.06</v>
      </c>
      <c r="O417" t="s">
        <v>242</v>
      </c>
      <c r="P417" s="12">
        <f t="shared" si="38"/>
        <v>45178.958333333336</v>
      </c>
      <c r="Q417" s="13">
        <f t="shared" ca="1" si="39"/>
        <v>1694300400.0000002</v>
      </c>
      <c r="R417">
        <f t="shared" si="40"/>
        <v>0.8524871355060033</v>
      </c>
      <c r="S417">
        <f t="shared" si="41"/>
        <v>0.93724356775300166</v>
      </c>
    </row>
    <row r="418" spans="2:19" x14ac:dyDescent="0.25">
      <c r="B418" s="28" t="s">
        <v>107</v>
      </c>
      <c r="C418" s="29" t="s">
        <v>103</v>
      </c>
      <c r="D418" s="29" t="s">
        <v>2</v>
      </c>
      <c r="E418" s="29">
        <v>1.04</v>
      </c>
      <c r="F418" s="29">
        <v>12</v>
      </c>
      <c r="G418" s="30" t="s">
        <v>242</v>
      </c>
      <c r="H418" s="12">
        <f t="shared" si="36"/>
        <v>45178.811805555553</v>
      </c>
      <c r="I418" s="13">
        <f t="shared" ca="1" si="37"/>
        <v>1694287739.9999998</v>
      </c>
      <c r="K418" t="s">
        <v>137</v>
      </c>
      <c r="L418" t="s">
        <v>134</v>
      </c>
      <c r="M418">
        <v>10.5</v>
      </c>
      <c r="N418">
        <v>1.06</v>
      </c>
      <c r="O418" t="s">
        <v>242</v>
      </c>
      <c r="P418" s="12">
        <f t="shared" si="38"/>
        <v>45178.958333333336</v>
      </c>
      <c r="Q418" s="13">
        <f t="shared" ca="1" si="39"/>
        <v>1694300400.0000002</v>
      </c>
      <c r="R418">
        <f t="shared" si="40"/>
        <v>0.84815813117699901</v>
      </c>
      <c r="S418">
        <f t="shared" si="41"/>
        <v>0.93507906558849951</v>
      </c>
    </row>
    <row r="419" spans="2:19" x14ac:dyDescent="0.25">
      <c r="B419" s="28" t="s">
        <v>107</v>
      </c>
      <c r="C419" s="29" t="s">
        <v>103</v>
      </c>
      <c r="D419" s="29" t="s">
        <v>43</v>
      </c>
      <c r="E419" s="29">
        <v>1.06</v>
      </c>
      <c r="F419" s="29">
        <v>10</v>
      </c>
      <c r="G419" s="30" t="s">
        <v>242</v>
      </c>
      <c r="H419" s="12">
        <f t="shared" si="36"/>
        <v>45178.811805555553</v>
      </c>
      <c r="I419" s="13">
        <f t="shared" ca="1" si="37"/>
        <v>1694287739.9999998</v>
      </c>
      <c r="K419" t="s">
        <v>137</v>
      </c>
      <c r="L419" t="s">
        <v>134</v>
      </c>
      <c r="M419">
        <v>10</v>
      </c>
      <c r="N419">
        <v>1.05</v>
      </c>
      <c r="O419" t="s">
        <v>242</v>
      </c>
      <c r="P419" s="12">
        <f t="shared" si="38"/>
        <v>45178.958333333336</v>
      </c>
      <c r="Q419" s="13">
        <f t="shared" ca="1" si="39"/>
        <v>1694300400.0000002</v>
      </c>
      <c r="R419">
        <f t="shared" si="40"/>
        <v>0.85238095238095235</v>
      </c>
      <c r="S419">
        <f t="shared" si="41"/>
        <v>0.93719047619047613</v>
      </c>
    </row>
    <row r="420" spans="2:19" x14ac:dyDescent="0.25">
      <c r="B420" s="28" t="s">
        <v>108</v>
      </c>
      <c r="C420" s="29" t="s">
        <v>109</v>
      </c>
      <c r="D420" s="29" t="s">
        <v>10</v>
      </c>
      <c r="E420" s="29">
        <v>1.43</v>
      </c>
      <c r="F420" s="29">
        <v>2.9</v>
      </c>
      <c r="G420" s="30" t="s">
        <v>242</v>
      </c>
      <c r="H420" s="12">
        <f t="shared" si="36"/>
        <v>45178.8125</v>
      </c>
      <c r="I420" s="13">
        <f t="shared" ca="1" si="37"/>
        <v>1694287800</v>
      </c>
      <c r="K420" t="s">
        <v>137</v>
      </c>
      <c r="L420" t="s">
        <v>134</v>
      </c>
      <c r="M420">
        <v>9.5</v>
      </c>
      <c r="N420">
        <v>1.06</v>
      </c>
      <c r="O420" t="s">
        <v>242</v>
      </c>
      <c r="P420" s="12">
        <f t="shared" si="38"/>
        <v>45178.958333333336</v>
      </c>
      <c r="Q420" s="13">
        <f t="shared" ca="1" si="39"/>
        <v>1694300400.0000002</v>
      </c>
      <c r="R420">
        <f t="shared" si="40"/>
        <v>0.8381330685203574</v>
      </c>
      <c r="S420">
        <f t="shared" si="41"/>
        <v>0.93006653426017871</v>
      </c>
    </row>
    <row r="421" spans="2:19" x14ac:dyDescent="0.25">
      <c r="B421" s="28" t="s">
        <v>108</v>
      </c>
      <c r="C421" s="29" t="s">
        <v>109</v>
      </c>
      <c r="D421" s="29" t="s">
        <v>3</v>
      </c>
      <c r="E421" s="29">
        <v>1.38</v>
      </c>
      <c r="F421" s="29">
        <v>3.05</v>
      </c>
      <c r="G421" s="30" t="s">
        <v>242</v>
      </c>
      <c r="H421" s="12">
        <f t="shared" si="36"/>
        <v>45178.8125</v>
      </c>
      <c r="I421" s="13">
        <f t="shared" ca="1" si="37"/>
        <v>1694287800</v>
      </c>
      <c r="K421" t="s">
        <v>137</v>
      </c>
      <c r="L421" t="s">
        <v>134</v>
      </c>
      <c r="M421">
        <v>9.5</v>
      </c>
      <c r="N421">
        <v>1.07</v>
      </c>
      <c r="O421" t="s">
        <v>242</v>
      </c>
      <c r="P421" s="12">
        <f t="shared" si="38"/>
        <v>45178.958333333336</v>
      </c>
      <c r="Q421" s="13">
        <f t="shared" ca="1" si="39"/>
        <v>1694300400.0000002</v>
      </c>
      <c r="R421">
        <f t="shared" si="40"/>
        <v>0.82931628135759961</v>
      </c>
      <c r="S421">
        <f t="shared" si="41"/>
        <v>0.92565814067879981</v>
      </c>
    </row>
    <row r="422" spans="2:19" x14ac:dyDescent="0.25">
      <c r="B422" s="28" t="s">
        <v>108</v>
      </c>
      <c r="C422" s="29" t="s">
        <v>109</v>
      </c>
      <c r="D422" s="29" t="s">
        <v>5</v>
      </c>
      <c r="E422" s="29">
        <v>1.44</v>
      </c>
      <c r="F422" s="29">
        <v>2.85</v>
      </c>
      <c r="G422" s="30" t="s">
        <v>242</v>
      </c>
      <c r="H422" s="12">
        <f t="shared" si="36"/>
        <v>45178.8125</v>
      </c>
      <c r="I422" s="13">
        <f t="shared" ca="1" si="37"/>
        <v>1694287800</v>
      </c>
      <c r="K422" t="s">
        <v>137</v>
      </c>
      <c r="L422" t="s">
        <v>134</v>
      </c>
      <c r="M422">
        <v>9.6999999999999993</v>
      </c>
      <c r="N422">
        <v>1.07</v>
      </c>
      <c r="O422" t="s">
        <v>242</v>
      </c>
      <c r="P422" s="12">
        <f t="shared" si="38"/>
        <v>45178.958333333336</v>
      </c>
      <c r="Q422" s="13">
        <f t="shared" ca="1" si="39"/>
        <v>1694300400.0000002</v>
      </c>
      <c r="R422">
        <f t="shared" si="40"/>
        <v>0.83148665574718184</v>
      </c>
      <c r="S422">
        <f t="shared" si="41"/>
        <v>0.92674332787359093</v>
      </c>
    </row>
    <row r="423" spans="2:19" x14ac:dyDescent="0.25">
      <c r="B423" s="28" t="s">
        <v>108</v>
      </c>
      <c r="C423" s="29" t="s">
        <v>109</v>
      </c>
      <c r="D423" s="29" t="s">
        <v>2</v>
      </c>
      <c r="E423" s="29">
        <v>1.38</v>
      </c>
      <c r="F423" s="29">
        <v>3.05</v>
      </c>
      <c r="G423" s="30" t="s">
        <v>242</v>
      </c>
      <c r="H423" s="12">
        <f t="shared" si="36"/>
        <v>45178.8125</v>
      </c>
      <c r="I423" s="13">
        <f t="shared" ca="1" si="37"/>
        <v>1694287800</v>
      </c>
      <c r="K423" t="s">
        <v>137</v>
      </c>
      <c r="L423" t="s">
        <v>134</v>
      </c>
      <c r="M423">
        <v>9.6999999999999993</v>
      </c>
      <c r="N423">
        <v>1.07</v>
      </c>
      <c r="O423" t="s">
        <v>242</v>
      </c>
      <c r="P423" s="12">
        <f t="shared" si="38"/>
        <v>45178.958333333336</v>
      </c>
      <c r="Q423" s="13">
        <f t="shared" ca="1" si="39"/>
        <v>1694300400.0000002</v>
      </c>
      <c r="R423">
        <f t="shared" si="40"/>
        <v>0.83148665574718184</v>
      </c>
      <c r="S423">
        <f t="shared" si="41"/>
        <v>0.92674332787359093</v>
      </c>
    </row>
    <row r="424" spans="2:19" x14ac:dyDescent="0.25">
      <c r="B424" s="28" t="s">
        <v>108</v>
      </c>
      <c r="C424" s="29" t="s">
        <v>109</v>
      </c>
      <c r="D424" s="29" t="s">
        <v>16</v>
      </c>
      <c r="E424" s="29">
        <v>1.44</v>
      </c>
      <c r="F424" s="29">
        <v>2.85</v>
      </c>
      <c r="G424" s="30" t="s">
        <v>242</v>
      </c>
      <c r="H424" s="12">
        <f t="shared" si="36"/>
        <v>45178.8125</v>
      </c>
      <c r="I424" s="13">
        <f t="shared" ca="1" si="37"/>
        <v>1694287800</v>
      </c>
      <c r="K424" t="s">
        <v>137</v>
      </c>
      <c r="L424" t="s">
        <v>134</v>
      </c>
      <c r="M424">
        <v>11</v>
      </c>
      <c r="N424">
        <v>1.05</v>
      </c>
      <c r="O424" t="s">
        <v>242</v>
      </c>
      <c r="P424" s="12">
        <f t="shared" si="38"/>
        <v>45178.958333333336</v>
      </c>
      <c r="Q424" s="13">
        <f t="shared" ca="1" si="39"/>
        <v>1694300400.0000002</v>
      </c>
      <c r="R424">
        <f t="shared" si="40"/>
        <v>0.86147186147186139</v>
      </c>
      <c r="S424">
        <f t="shared" si="41"/>
        <v>0.94173593073593076</v>
      </c>
    </row>
    <row r="425" spans="2:19" x14ac:dyDescent="0.25">
      <c r="B425" s="28" t="s">
        <v>108</v>
      </c>
      <c r="C425" s="29" t="s">
        <v>109</v>
      </c>
      <c r="D425" s="29" t="s">
        <v>41</v>
      </c>
      <c r="E425" s="29">
        <v>1.43</v>
      </c>
      <c r="F425" s="29">
        <v>2.86</v>
      </c>
      <c r="G425" s="30" t="s">
        <v>242</v>
      </c>
      <c r="H425" s="12">
        <f t="shared" si="36"/>
        <v>45178.8125</v>
      </c>
      <c r="I425" s="13">
        <f t="shared" ca="1" si="37"/>
        <v>1694287800</v>
      </c>
      <c r="K425" t="s">
        <v>137</v>
      </c>
      <c r="L425" t="s">
        <v>134</v>
      </c>
      <c r="M425">
        <v>11</v>
      </c>
      <c r="N425">
        <v>1.05</v>
      </c>
      <c r="O425" t="s">
        <v>242</v>
      </c>
      <c r="P425" s="12">
        <f t="shared" si="38"/>
        <v>45178.958333333336</v>
      </c>
      <c r="Q425" s="13">
        <f t="shared" ca="1" si="39"/>
        <v>1694300400.0000002</v>
      </c>
      <c r="R425">
        <f t="shared" si="40"/>
        <v>0.86147186147186139</v>
      </c>
      <c r="S425">
        <f t="shared" si="41"/>
        <v>0.94173593073593076</v>
      </c>
    </row>
    <row r="426" spans="2:19" x14ac:dyDescent="0.25">
      <c r="B426" s="28" t="s">
        <v>108</v>
      </c>
      <c r="C426" s="29" t="s">
        <v>109</v>
      </c>
      <c r="D426" s="29" t="s">
        <v>11</v>
      </c>
      <c r="E426" s="29">
        <v>1.42</v>
      </c>
      <c r="F426" s="29">
        <v>3.03</v>
      </c>
      <c r="G426" s="30" t="s">
        <v>242</v>
      </c>
      <c r="H426" s="12">
        <f t="shared" si="36"/>
        <v>45178.8125</v>
      </c>
      <c r="I426" s="13">
        <f t="shared" ca="1" si="37"/>
        <v>1694287800</v>
      </c>
      <c r="K426" t="s">
        <v>137</v>
      </c>
      <c r="L426" t="s">
        <v>134</v>
      </c>
      <c r="M426">
        <v>12</v>
      </c>
      <c r="N426">
        <v>1.04</v>
      </c>
      <c r="O426" t="s">
        <v>242</v>
      </c>
      <c r="P426" s="12">
        <f t="shared" si="38"/>
        <v>45178.958333333336</v>
      </c>
      <c r="Q426" s="13">
        <f t="shared" ca="1" si="39"/>
        <v>1694300400.0000002</v>
      </c>
      <c r="R426">
        <f t="shared" si="40"/>
        <v>0.87820512820512808</v>
      </c>
      <c r="S426">
        <f t="shared" si="41"/>
        <v>0.950102564102564</v>
      </c>
    </row>
    <row r="427" spans="2:19" x14ac:dyDescent="0.25">
      <c r="B427" s="28" t="s">
        <v>108</v>
      </c>
      <c r="C427" s="29" t="s">
        <v>109</v>
      </c>
      <c r="D427" s="29" t="s">
        <v>43</v>
      </c>
      <c r="E427" s="29">
        <v>1.42</v>
      </c>
      <c r="F427" s="29">
        <v>3</v>
      </c>
      <c r="G427" s="30" t="s">
        <v>242</v>
      </c>
      <c r="H427" s="12">
        <f t="shared" si="36"/>
        <v>45178.8125</v>
      </c>
      <c r="I427" s="13">
        <f t="shared" ca="1" si="37"/>
        <v>1694287800</v>
      </c>
      <c r="K427" t="s">
        <v>137</v>
      </c>
      <c r="L427" t="s">
        <v>134</v>
      </c>
      <c r="M427">
        <v>10.5</v>
      </c>
      <c r="N427">
        <v>1.04</v>
      </c>
      <c r="O427" t="s">
        <v>242</v>
      </c>
      <c r="P427" s="12">
        <f t="shared" si="38"/>
        <v>45178.958333333336</v>
      </c>
      <c r="Q427" s="13">
        <f t="shared" ca="1" si="39"/>
        <v>1694300400.0000002</v>
      </c>
      <c r="R427">
        <f t="shared" si="40"/>
        <v>0.86630036630036622</v>
      </c>
      <c r="S427">
        <f t="shared" si="41"/>
        <v>0.94415018315018306</v>
      </c>
    </row>
    <row r="428" spans="2:19" x14ac:dyDescent="0.25">
      <c r="B428" s="28" t="s">
        <v>108</v>
      </c>
      <c r="C428" s="29" t="s">
        <v>109</v>
      </c>
      <c r="D428" s="29" t="s">
        <v>13</v>
      </c>
      <c r="E428" s="29">
        <v>1.42</v>
      </c>
      <c r="F428" s="29">
        <v>2.95</v>
      </c>
      <c r="G428" s="30" t="s">
        <v>242</v>
      </c>
      <c r="H428" s="12">
        <f t="shared" si="36"/>
        <v>45178.8125</v>
      </c>
      <c r="I428" s="13">
        <f t="shared" ca="1" si="37"/>
        <v>1694287800</v>
      </c>
      <c r="K428" t="s">
        <v>137</v>
      </c>
      <c r="L428" t="s">
        <v>134</v>
      </c>
      <c r="M428">
        <v>12.6</v>
      </c>
      <c r="N428">
        <v>1.04</v>
      </c>
      <c r="O428" t="s">
        <v>242</v>
      </c>
      <c r="P428" s="12">
        <f t="shared" si="38"/>
        <v>45178.958333333336</v>
      </c>
      <c r="Q428" s="13">
        <f t="shared" ca="1" si="39"/>
        <v>1694300400.0000002</v>
      </c>
      <c r="R428">
        <f t="shared" si="40"/>
        <v>0.88217338217338215</v>
      </c>
      <c r="S428">
        <f t="shared" si="41"/>
        <v>0.95208669108669108</v>
      </c>
    </row>
    <row r="429" spans="2:19" x14ac:dyDescent="0.25">
      <c r="B429" s="28" t="s">
        <v>110</v>
      </c>
      <c r="C429" s="29" t="s">
        <v>109</v>
      </c>
      <c r="D429" s="29" t="s">
        <v>2</v>
      </c>
      <c r="E429" s="29">
        <v>3.95</v>
      </c>
      <c r="F429" s="29">
        <v>1.26</v>
      </c>
      <c r="G429" s="30" t="s">
        <v>242</v>
      </c>
      <c r="H429" s="12">
        <f t="shared" si="36"/>
        <v>45178.8125</v>
      </c>
      <c r="I429" s="13">
        <f t="shared" ca="1" si="37"/>
        <v>1694287800</v>
      </c>
      <c r="K429" t="s">
        <v>137</v>
      </c>
      <c r="L429" t="s">
        <v>134</v>
      </c>
      <c r="M429">
        <v>8.75</v>
      </c>
      <c r="N429">
        <v>1.07</v>
      </c>
      <c r="O429" t="s">
        <v>242</v>
      </c>
      <c r="P429" s="12">
        <f t="shared" si="38"/>
        <v>45178.958333333336</v>
      </c>
      <c r="Q429" s="13">
        <f t="shared" ca="1" si="39"/>
        <v>1694300400.0000002</v>
      </c>
      <c r="R429">
        <f t="shared" si="40"/>
        <v>0.82029372496662212</v>
      </c>
      <c r="S429">
        <f t="shared" si="41"/>
        <v>0.92114686248331101</v>
      </c>
    </row>
    <row r="430" spans="2:19" x14ac:dyDescent="0.25">
      <c r="B430" s="28" t="s">
        <v>110</v>
      </c>
      <c r="C430" s="29" t="s">
        <v>109</v>
      </c>
      <c r="D430" s="29" t="s">
        <v>10</v>
      </c>
      <c r="E430" s="29">
        <v>4.4000000000000004</v>
      </c>
      <c r="F430" s="29">
        <v>1.23</v>
      </c>
      <c r="G430" s="30" t="s">
        <v>242</v>
      </c>
      <c r="H430" s="12">
        <f t="shared" si="36"/>
        <v>45178.8125</v>
      </c>
      <c r="I430" s="13">
        <f t="shared" ca="1" si="37"/>
        <v>1694287800</v>
      </c>
      <c r="K430" t="s">
        <v>138</v>
      </c>
      <c r="L430" t="s">
        <v>134</v>
      </c>
      <c r="M430">
        <v>1.27</v>
      </c>
      <c r="N430">
        <v>3.85</v>
      </c>
      <c r="O430" t="s">
        <v>242</v>
      </c>
      <c r="P430" s="12">
        <f t="shared" si="38"/>
        <v>45178.958333333336</v>
      </c>
      <c r="Q430" s="13">
        <f t="shared" ca="1" si="39"/>
        <v>1694300400.0000002</v>
      </c>
      <c r="R430">
        <f t="shared" si="40"/>
        <v>0.52766131506288982</v>
      </c>
      <c r="S430">
        <f t="shared" si="41"/>
        <v>0.77483065753144498</v>
      </c>
    </row>
    <row r="431" spans="2:19" x14ac:dyDescent="0.25">
      <c r="B431" s="28" t="s">
        <v>110</v>
      </c>
      <c r="C431" s="29" t="s">
        <v>109</v>
      </c>
      <c r="D431" s="29" t="s">
        <v>16</v>
      </c>
      <c r="E431" s="29">
        <v>4.3499999999999996</v>
      </c>
      <c r="F431" s="29">
        <v>1.23</v>
      </c>
      <c r="G431" s="30" t="s">
        <v>242</v>
      </c>
      <c r="H431" s="12">
        <f t="shared" si="36"/>
        <v>45178.8125</v>
      </c>
      <c r="I431" s="13">
        <f t="shared" ca="1" si="37"/>
        <v>1694287800</v>
      </c>
      <c r="K431" t="s">
        <v>138</v>
      </c>
      <c r="L431" t="s">
        <v>134</v>
      </c>
      <c r="M431">
        <v>1.3</v>
      </c>
      <c r="N431">
        <v>3.75</v>
      </c>
      <c r="O431" t="s">
        <v>242</v>
      </c>
      <c r="P431" s="12">
        <f t="shared" si="38"/>
        <v>45178.958333333336</v>
      </c>
      <c r="Q431" s="13">
        <f t="shared" ca="1" si="39"/>
        <v>1694300400.0000002</v>
      </c>
      <c r="R431">
        <f t="shared" si="40"/>
        <v>0.50256410256410255</v>
      </c>
      <c r="S431">
        <f t="shared" si="41"/>
        <v>0.76228205128205129</v>
      </c>
    </row>
    <row r="432" spans="2:19" x14ac:dyDescent="0.25">
      <c r="B432" s="28" t="s">
        <v>110</v>
      </c>
      <c r="C432" s="29" t="s">
        <v>109</v>
      </c>
      <c r="D432" s="29" t="s">
        <v>3</v>
      </c>
      <c r="E432" s="29">
        <v>3.95</v>
      </c>
      <c r="F432" s="29">
        <v>1.26</v>
      </c>
      <c r="G432" s="30" t="s">
        <v>242</v>
      </c>
      <c r="H432" s="12">
        <f t="shared" si="36"/>
        <v>45178.8125</v>
      </c>
      <c r="I432" s="13">
        <f t="shared" ca="1" si="37"/>
        <v>1694287800</v>
      </c>
      <c r="K432" t="s">
        <v>138</v>
      </c>
      <c r="L432" t="s">
        <v>134</v>
      </c>
      <c r="M432">
        <v>1.28</v>
      </c>
      <c r="N432">
        <v>3.82</v>
      </c>
      <c r="O432" t="s">
        <v>242</v>
      </c>
      <c r="P432" s="12">
        <f t="shared" si="38"/>
        <v>45178.958333333336</v>
      </c>
      <c r="Q432" s="13">
        <f t="shared" ca="1" si="39"/>
        <v>1694300400.0000002</v>
      </c>
      <c r="R432">
        <f t="shared" si="40"/>
        <v>0.51946989528795817</v>
      </c>
      <c r="S432">
        <f t="shared" si="41"/>
        <v>0.7707349476439791</v>
      </c>
    </row>
    <row r="433" spans="2:20" x14ac:dyDescent="0.25">
      <c r="B433" s="28" t="s">
        <v>110</v>
      </c>
      <c r="C433" s="29" t="s">
        <v>109</v>
      </c>
      <c r="D433" s="29" t="s">
        <v>41</v>
      </c>
      <c r="E433" s="29">
        <v>4.0999999999999996</v>
      </c>
      <c r="F433" s="29">
        <v>1.24</v>
      </c>
      <c r="G433" s="30" t="s">
        <v>242</v>
      </c>
      <c r="H433" s="12">
        <f t="shared" si="36"/>
        <v>45178.8125</v>
      </c>
      <c r="I433" s="13">
        <f t="shared" ca="1" si="37"/>
        <v>1694287800</v>
      </c>
      <c r="K433" t="s">
        <v>138</v>
      </c>
      <c r="L433" t="s">
        <v>134</v>
      </c>
      <c r="M433">
        <v>1.27</v>
      </c>
      <c r="N433">
        <v>3.95</v>
      </c>
      <c r="O433" t="s">
        <v>242</v>
      </c>
      <c r="P433" s="12">
        <f t="shared" si="38"/>
        <v>45178.958333333336</v>
      </c>
      <c r="Q433" s="13">
        <f t="shared" ca="1" si="39"/>
        <v>1694300400.0000002</v>
      </c>
      <c r="R433">
        <f t="shared" si="40"/>
        <v>0.53423701784112421</v>
      </c>
      <c r="S433">
        <f t="shared" si="41"/>
        <v>0.77811850892056211</v>
      </c>
    </row>
    <row r="434" spans="2:20" x14ac:dyDescent="0.25">
      <c r="B434" s="28" t="s">
        <v>110</v>
      </c>
      <c r="C434" s="29" t="s">
        <v>109</v>
      </c>
      <c r="D434" s="29" t="s">
        <v>11</v>
      </c>
      <c r="E434" s="29">
        <v>4.4000000000000004</v>
      </c>
      <c r="F434" s="29">
        <v>1.24</v>
      </c>
      <c r="G434" s="30" t="s">
        <v>242</v>
      </c>
      <c r="H434" s="12">
        <f t="shared" si="36"/>
        <v>45178.8125</v>
      </c>
      <c r="I434" s="13">
        <f t="shared" ca="1" si="37"/>
        <v>1694287800</v>
      </c>
      <c r="K434" t="s">
        <v>138</v>
      </c>
      <c r="L434" t="s">
        <v>134</v>
      </c>
      <c r="M434">
        <v>1.3</v>
      </c>
      <c r="N434">
        <v>3.75</v>
      </c>
      <c r="O434" t="s">
        <v>242</v>
      </c>
      <c r="P434" s="12">
        <f t="shared" si="38"/>
        <v>45178.958333333336</v>
      </c>
      <c r="Q434" s="13">
        <f t="shared" ca="1" si="39"/>
        <v>1694300400.0000002</v>
      </c>
      <c r="R434">
        <f t="shared" si="40"/>
        <v>0.50256410256410255</v>
      </c>
      <c r="S434">
        <f t="shared" si="41"/>
        <v>0.76228205128205129</v>
      </c>
    </row>
    <row r="435" spans="2:20" x14ac:dyDescent="0.25">
      <c r="B435" s="28" t="s">
        <v>110</v>
      </c>
      <c r="C435" s="29" t="s">
        <v>109</v>
      </c>
      <c r="D435" s="29" t="s">
        <v>43</v>
      </c>
      <c r="E435" s="29">
        <v>4.25</v>
      </c>
      <c r="F435" s="29">
        <v>1.24</v>
      </c>
      <c r="G435" s="30" t="s">
        <v>242</v>
      </c>
      <c r="H435" s="12">
        <f t="shared" si="36"/>
        <v>45178.8125</v>
      </c>
      <c r="I435" s="13">
        <f t="shared" ca="1" si="37"/>
        <v>1694287800</v>
      </c>
      <c r="K435" t="s">
        <v>138</v>
      </c>
      <c r="L435" t="s">
        <v>134</v>
      </c>
      <c r="M435">
        <v>1.26</v>
      </c>
      <c r="N435">
        <v>3.9</v>
      </c>
      <c r="O435" t="s">
        <v>242</v>
      </c>
      <c r="P435" s="12">
        <f t="shared" si="38"/>
        <v>45178.958333333336</v>
      </c>
      <c r="Q435" s="13">
        <f t="shared" ca="1" si="39"/>
        <v>1694300400.0000002</v>
      </c>
      <c r="R435">
        <f t="shared" si="40"/>
        <v>0.53724053724053711</v>
      </c>
      <c r="S435">
        <f t="shared" si="41"/>
        <v>0.77962026862026856</v>
      </c>
    </row>
    <row r="436" spans="2:20" x14ac:dyDescent="0.25">
      <c r="B436" s="28" t="s">
        <v>110</v>
      </c>
      <c r="C436" s="29" t="s">
        <v>109</v>
      </c>
      <c r="D436" s="29" t="s">
        <v>5</v>
      </c>
      <c r="E436" s="29">
        <v>4.2</v>
      </c>
      <c r="F436" s="29">
        <v>1.23</v>
      </c>
      <c r="G436" s="30" t="s">
        <v>242</v>
      </c>
      <c r="H436" s="12">
        <f t="shared" si="36"/>
        <v>45178.8125</v>
      </c>
      <c r="I436" s="13">
        <f t="shared" ca="1" si="37"/>
        <v>1694287800</v>
      </c>
      <c r="K436" t="s">
        <v>138</v>
      </c>
      <c r="L436" t="s">
        <v>134</v>
      </c>
      <c r="M436">
        <v>1.26</v>
      </c>
      <c r="N436">
        <v>3.9</v>
      </c>
      <c r="O436" t="s">
        <v>242</v>
      </c>
      <c r="P436" s="12">
        <f t="shared" si="38"/>
        <v>45178.958333333336</v>
      </c>
      <c r="Q436" s="13">
        <f t="shared" ca="1" si="39"/>
        <v>1694300400.0000002</v>
      </c>
      <c r="R436">
        <f t="shared" si="40"/>
        <v>0.53724053724053711</v>
      </c>
      <c r="S436">
        <f t="shared" si="41"/>
        <v>0.77962026862026856</v>
      </c>
    </row>
    <row r="437" spans="2:20" x14ac:dyDescent="0.25">
      <c r="B437" s="28" t="s">
        <v>110</v>
      </c>
      <c r="C437" s="29" t="s">
        <v>109</v>
      </c>
      <c r="D437" s="29" t="s">
        <v>13</v>
      </c>
      <c r="E437" s="29">
        <v>4.3</v>
      </c>
      <c r="F437" s="29">
        <v>1.23</v>
      </c>
      <c r="G437" s="30" t="s">
        <v>242</v>
      </c>
      <c r="H437" s="12">
        <f t="shared" si="36"/>
        <v>45178.8125</v>
      </c>
      <c r="I437" s="13">
        <f t="shared" ca="1" si="37"/>
        <v>1694287800</v>
      </c>
      <c r="K437" t="s">
        <v>138</v>
      </c>
      <c r="L437" t="s">
        <v>134</v>
      </c>
      <c r="M437">
        <v>1.29</v>
      </c>
      <c r="N437">
        <v>3.75</v>
      </c>
      <c r="O437" t="s">
        <v>242</v>
      </c>
      <c r="P437" s="12">
        <f t="shared" si="38"/>
        <v>45178.958333333336</v>
      </c>
      <c r="Q437" s="13">
        <f t="shared" ca="1" si="39"/>
        <v>1694300400.0000002</v>
      </c>
      <c r="R437">
        <f t="shared" si="40"/>
        <v>0.50852713178294562</v>
      </c>
      <c r="S437">
        <f t="shared" si="41"/>
        <v>0.76526356589147282</v>
      </c>
    </row>
    <row r="438" spans="2:20" x14ac:dyDescent="0.25">
      <c r="B438" s="28" t="s">
        <v>110</v>
      </c>
      <c r="C438" s="29" t="s">
        <v>109</v>
      </c>
      <c r="D438" s="29" t="s">
        <v>42</v>
      </c>
      <c r="E438" s="29">
        <v>3.7</v>
      </c>
      <c r="F438" s="29">
        <v>1.28</v>
      </c>
      <c r="G438" s="30" t="s">
        <v>242</v>
      </c>
      <c r="H438" s="12">
        <f t="shared" si="36"/>
        <v>45178.8125</v>
      </c>
      <c r="I438" s="13">
        <f t="shared" ca="1" si="37"/>
        <v>1694287800</v>
      </c>
      <c r="K438" t="s">
        <v>138</v>
      </c>
      <c r="L438" t="s">
        <v>134</v>
      </c>
      <c r="M438">
        <v>1.27</v>
      </c>
      <c r="N438">
        <v>3.9</v>
      </c>
      <c r="O438" t="s">
        <v>242</v>
      </c>
      <c r="P438" s="12">
        <f t="shared" si="38"/>
        <v>45178.958333333336</v>
      </c>
      <c r="Q438" s="13">
        <f t="shared" ca="1" si="39"/>
        <v>1694300400.0000002</v>
      </c>
      <c r="R438">
        <f t="shared" si="40"/>
        <v>0.53099131839289315</v>
      </c>
      <c r="S438">
        <f t="shared" si="41"/>
        <v>0.77649565919644659</v>
      </c>
    </row>
    <row r="439" spans="2:20" x14ac:dyDescent="0.25">
      <c r="B439" s="28" t="s">
        <v>111</v>
      </c>
      <c r="C439" s="29" t="s">
        <v>112</v>
      </c>
      <c r="D439" s="29" t="s">
        <v>16</v>
      </c>
      <c r="E439" s="29">
        <v>2.1</v>
      </c>
      <c r="F439" s="29">
        <v>1.77</v>
      </c>
      <c r="G439" s="30" t="s">
        <v>242</v>
      </c>
      <c r="H439" s="12">
        <f t="shared" si="36"/>
        <v>45178.833333333336</v>
      </c>
      <c r="I439" s="13">
        <f t="shared" ca="1" si="37"/>
        <v>1694289600.0000002</v>
      </c>
      <c r="K439" t="s">
        <v>138</v>
      </c>
      <c r="L439" t="s">
        <v>134</v>
      </c>
      <c r="M439">
        <v>1.27</v>
      </c>
      <c r="N439">
        <v>3.8</v>
      </c>
      <c r="O439" t="s">
        <v>242</v>
      </c>
      <c r="P439" s="12">
        <f t="shared" si="38"/>
        <v>45178.958333333336</v>
      </c>
      <c r="Q439" s="13">
        <f t="shared" ca="1" si="39"/>
        <v>1694300400.0000002</v>
      </c>
      <c r="R439">
        <f t="shared" si="40"/>
        <v>0.5242436800663075</v>
      </c>
      <c r="S439">
        <f t="shared" si="41"/>
        <v>0.77312184003315376</v>
      </c>
    </row>
    <row r="440" spans="2:20" x14ac:dyDescent="0.25">
      <c r="B440" s="28" t="s">
        <v>111</v>
      </c>
      <c r="C440" s="29" t="s">
        <v>112</v>
      </c>
      <c r="D440" s="29" t="s">
        <v>3</v>
      </c>
      <c r="E440" s="29">
        <v>1.96</v>
      </c>
      <c r="F440" s="29">
        <v>1.85</v>
      </c>
      <c r="G440" s="30" t="s">
        <v>242</v>
      </c>
      <c r="H440" s="12">
        <f t="shared" si="36"/>
        <v>45178.833333333336</v>
      </c>
      <c r="I440" s="13">
        <f t="shared" ca="1" si="37"/>
        <v>1694289600.0000002</v>
      </c>
      <c r="K440" t="s">
        <v>138</v>
      </c>
      <c r="L440" t="s">
        <v>134</v>
      </c>
      <c r="M440">
        <v>1.26</v>
      </c>
      <c r="N440">
        <v>3.9</v>
      </c>
      <c r="O440" t="s">
        <v>242</v>
      </c>
      <c r="P440" s="12">
        <f t="shared" si="38"/>
        <v>45178.958333333336</v>
      </c>
      <c r="Q440" s="13">
        <f t="shared" ca="1" si="39"/>
        <v>1694300400.0000002</v>
      </c>
      <c r="R440">
        <f t="shared" si="40"/>
        <v>0.53724053724053711</v>
      </c>
      <c r="S440">
        <f t="shared" si="41"/>
        <v>0.77962026862026856</v>
      </c>
    </row>
    <row r="441" spans="2:20" x14ac:dyDescent="0.25">
      <c r="B441" s="28" t="s">
        <v>111</v>
      </c>
      <c r="C441" s="29" t="s">
        <v>112</v>
      </c>
      <c r="D441" s="29" t="s">
        <v>2</v>
      </c>
      <c r="E441" s="29">
        <v>1.96</v>
      </c>
      <c r="F441" s="29">
        <v>1.85</v>
      </c>
      <c r="G441" s="30" t="s">
        <v>242</v>
      </c>
      <c r="H441" s="12">
        <f t="shared" si="36"/>
        <v>45178.833333333336</v>
      </c>
      <c r="I441" s="13">
        <f t="shared" ca="1" si="37"/>
        <v>1694289600.0000002</v>
      </c>
      <c r="K441" t="s">
        <v>138</v>
      </c>
      <c r="L441" t="s">
        <v>134</v>
      </c>
      <c r="M441">
        <v>1.27</v>
      </c>
      <c r="N441">
        <v>3.9</v>
      </c>
      <c r="O441" t="s">
        <v>242</v>
      </c>
      <c r="P441" s="12">
        <f t="shared" si="38"/>
        <v>45178.958333333336</v>
      </c>
      <c r="Q441" s="13">
        <f t="shared" ca="1" si="39"/>
        <v>1694300400.0000002</v>
      </c>
      <c r="R441">
        <f t="shared" si="40"/>
        <v>0.53099131839289315</v>
      </c>
      <c r="S441">
        <f t="shared" si="41"/>
        <v>0.77649565919644659</v>
      </c>
    </row>
    <row r="442" spans="2:20" x14ac:dyDescent="0.25">
      <c r="B442" s="28" t="s">
        <v>111</v>
      </c>
      <c r="C442" s="29" t="s">
        <v>112</v>
      </c>
      <c r="D442" s="29" t="s">
        <v>5</v>
      </c>
      <c r="E442" s="29">
        <v>2.1</v>
      </c>
      <c r="F442" s="29">
        <v>1.77</v>
      </c>
      <c r="G442" s="30" t="s">
        <v>242</v>
      </c>
      <c r="H442" s="12">
        <f t="shared" si="36"/>
        <v>45178.833333333336</v>
      </c>
      <c r="I442" s="13">
        <f t="shared" ca="1" si="37"/>
        <v>1694289600.0000002</v>
      </c>
      <c r="K442" t="s">
        <v>138</v>
      </c>
      <c r="L442" t="s">
        <v>134</v>
      </c>
      <c r="M442">
        <v>1.3</v>
      </c>
      <c r="N442">
        <v>3.5</v>
      </c>
      <c r="O442" t="s">
        <v>242</v>
      </c>
      <c r="P442" s="12">
        <f t="shared" si="38"/>
        <v>45178.958333333336</v>
      </c>
      <c r="Q442" s="13">
        <f t="shared" ca="1" si="39"/>
        <v>1694300400.0000002</v>
      </c>
      <c r="R442">
        <f t="shared" si="40"/>
        <v>0.48351648351648346</v>
      </c>
      <c r="S442">
        <f t="shared" si="41"/>
        <v>0.75275824175824169</v>
      </c>
    </row>
    <row r="443" spans="2:20" x14ac:dyDescent="0.25">
      <c r="B443" s="28" t="s">
        <v>111</v>
      </c>
      <c r="C443" s="29" t="s">
        <v>112</v>
      </c>
      <c r="D443" s="29" t="s">
        <v>10</v>
      </c>
      <c r="E443" s="29">
        <v>1.95</v>
      </c>
      <c r="F443" s="29">
        <v>1.87</v>
      </c>
      <c r="G443" s="30" t="s">
        <v>242</v>
      </c>
      <c r="H443" s="12">
        <f t="shared" si="36"/>
        <v>45178.833333333336</v>
      </c>
      <c r="I443" s="13">
        <f t="shared" ca="1" si="37"/>
        <v>1694289600.0000002</v>
      </c>
      <c r="K443" t="s">
        <v>138</v>
      </c>
      <c r="L443" t="s">
        <v>134</v>
      </c>
      <c r="M443">
        <v>1.28</v>
      </c>
      <c r="N443">
        <v>3.9</v>
      </c>
      <c r="O443" t="s">
        <v>242</v>
      </c>
      <c r="P443" s="12">
        <f t="shared" si="38"/>
        <v>45178.958333333336</v>
      </c>
      <c r="Q443" s="13">
        <f t="shared" ca="1" si="39"/>
        <v>1694300400.0000002</v>
      </c>
      <c r="R443">
        <f t="shared" si="40"/>
        <v>0.52483974358974361</v>
      </c>
      <c r="S443">
        <f t="shared" si="41"/>
        <v>0.77341987179487182</v>
      </c>
    </row>
    <row r="444" spans="2:20" x14ac:dyDescent="0.25">
      <c r="B444" s="28" t="s">
        <v>111</v>
      </c>
      <c r="C444" s="29" t="s">
        <v>112</v>
      </c>
      <c r="D444" s="29" t="s">
        <v>41</v>
      </c>
      <c r="E444" s="29">
        <v>2</v>
      </c>
      <c r="F444" s="29">
        <v>1.83</v>
      </c>
      <c r="G444" s="30" t="s">
        <v>242</v>
      </c>
      <c r="H444" s="12">
        <f t="shared" si="36"/>
        <v>45178.833333333336</v>
      </c>
      <c r="I444" s="13">
        <f t="shared" ca="1" si="37"/>
        <v>1694289600.0000002</v>
      </c>
      <c r="K444" t="s">
        <v>139</v>
      </c>
      <c r="L444" t="s">
        <v>140</v>
      </c>
      <c r="M444">
        <v>3.02</v>
      </c>
      <c r="N444">
        <v>1.4</v>
      </c>
      <c r="O444" t="s">
        <v>242</v>
      </c>
      <c r="P444" s="12">
        <f t="shared" si="38"/>
        <v>45178.978472222225</v>
      </c>
      <c r="Q444" s="13">
        <f t="shared" ca="1" si="39"/>
        <v>1694302140.0000002</v>
      </c>
      <c r="R444">
        <f t="shared" si="40"/>
        <v>0.38315988647114474</v>
      </c>
      <c r="S444">
        <f t="shared" si="41"/>
        <v>0.70257994323557238</v>
      </c>
      <c r="T444" s="2">
        <f>1/M444+1/N444</f>
        <v>1.0454115421002839</v>
      </c>
    </row>
    <row r="445" spans="2:20" x14ac:dyDescent="0.25">
      <c r="B445" s="28" t="s">
        <v>111</v>
      </c>
      <c r="C445" s="29" t="s">
        <v>112</v>
      </c>
      <c r="D445" s="29" t="s">
        <v>11</v>
      </c>
      <c r="E445" s="29">
        <v>2.04</v>
      </c>
      <c r="F445" s="29">
        <v>1.83</v>
      </c>
      <c r="G445" s="30" t="s">
        <v>242</v>
      </c>
      <c r="H445" s="12">
        <f t="shared" si="36"/>
        <v>45178.833333333336</v>
      </c>
      <c r="I445" s="13">
        <f t="shared" ca="1" si="37"/>
        <v>1694289600.0000002</v>
      </c>
      <c r="K445" t="s">
        <v>139</v>
      </c>
      <c r="L445" t="s">
        <v>140</v>
      </c>
      <c r="M445">
        <v>2.85</v>
      </c>
      <c r="N445">
        <v>1.44</v>
      </c>
      <c r="O445" t="s">
        <v>242</v>
      </c>
      <c r="P445" s="12">
        <f t="shared" si="38"/>
        <v>45178.978472222225</v>
      </c>
      <c r="Q445" s="13">
        <f t="shared" ca="1" si="39"/>
        <v>1694302140.0000002</v>
      </c>
      <c r="R445">
        <f t="shared" si="40"/>
        <v>0.3435672514619883</v>
      </c>
      <c r="S445">
        <f t="shared" si="41"/>
        <v>0.68278362573099416</v>
      </c>
      <c r="T445" s="2">
        <f t="shared" ref="T445:T456" si="42">1/M445+1/N445</f>
        <v>1.0453216374269005</v>
      </c>
    </row>
    <row r="446" spans="2:20" x14ac:dyDescent="0.25">
      <c r="B446" s="28" t="s">
        <v>111</v>
      </c>
      <c r="C446" s="29" t="s">
        <v>112</v>
      </c>
      <c r="D446" s="29" t="s">
        <v>43</v>
      </c>
      <c r="E446" s="29">
        <v>2.0499999999999998</v>
      </c>
      <c r="F446" s="29">
        <v>1.8</v>
      </c>
      <c r="G446" s="30" t="s">
        <v>242</v>
      </c>
      <c r="H446" s="12">
        <f t="shared" si="36"/>
        <v>45178.833333333336</v>
      </c>
      <c r="I446" s="13">
        <f t="shared" ca="1" si="37"/>
        <v>1694289600.0000002</v>
      </c>
      <c r="K446" t="s">
        <v>139</v>
      </c>
      <c r="L446" t="s">
        <v>140</v>
      </c>
      <c r="M446">
        <v>3.1</v>
      </c>
      <c r="N446">
        <v>1.39</v>
      </c>
      <c r="O446" t="s">
        <v>242</v>
      </c>
      <c r="P446" s="12">
        <f t="shared" si="38"/>
        <v>45178.978472222225</v>
      </c>
      <c r="Q446" s="13">
        <f t="shared" ca="1" si="39"/>
        <v>1694302140.0000002</v>
      </c>
      <c r="R446">
        <f t="shared" si="40"/>
        <v>0.39684381527036444</v>
      </c>
      <c r="S446">
        <f t="shared" si="41"/>
        <v>0.7094219076351822</v>
      </c>
      <c r="T446" s="2">
        <f t="shared" si="42"/>
        <v>1.0420051055929451</v>
      </c>
    </row>
    <row r="447" spans="2:20" x14ac:dyDescent="0.25">
      <c r="B447" s="28" t="s">
        <v>111</v>
      </c>
      <c r="C447" s="29" t="s">
        <v>112</v>
      </c>
      <c r="D447" s="29" t="s">
        <v>13</v>
      </c>
      <c r="E447" s="29">
        <v>2.02</v>
      </c>
      <c r="F447" s="29">
        <v>1.82</v>
      </c>
      <c r="G447" s="30" t="s">
        <v>242</v>
      </c>
      <c r="H447" s="12">
        <f t="shared" si="36"/>
        <v>45178.833333333336</v>
      </c>
      <c r="I447" s="13">
        <f t="shared" ca="1" si="37"/>
        <v>1694289600.0000002</v>
      </c>
      <c r="K447" t="s">
        <v>139</v>
      </c>
      <c r="L447" t="s">
        <v>140</v>
      </c>
      <c r="M447">
        <v>2.8</v>
      </c>
      <c r="N447">
        <v>1.45</v>
      </c>
      <c r="O447" t="s">
        <v>242</v>
      </c>
      <c r="P447" s="12">
        <f t="shared" si="38"/>
        <v>45178.978472222225</v>
      </c>
      <c r="Q447" s="13">
        <f t="shared" ca="1" si="39"/>
        <v>1694302140.0000002</v>
      </c>
      <c r="R447">
        <f t="shared" si="40"/>
        <v>0.332512315270936</v>
      </c>
      <c r="S447">
        <f t="shared" si="41"/>
        <v>0.67725615763546798</v>
      </c>
      <c r="T447" s="2">
        <f t="shared" si="42"/>
        <v>1.0467980295566504</v>
      </c>
    </row>
    <row r="448" spans="2:20" x14ac:dyDescent="0.25">
      <c r="B448" s="28" t="s">
        <v>111</v>
      </c>
      <c r="C448" s="29" t="s">
        <v>112</v>
      </c>
      <c r="D448" s="29" t="s">
        <v>42</v>
      </c>
      <c r="E448" s="29">
        <v>2.0499999999999998</v>
      </c>
      <c r="F448" s="29">
        <v>1.8</v>
      </c>
      <c r="G448" s="30" t="s">
        <v>242</v>
      </c>
      <c r="H448" s="12">
        <f t="shared" si="36"/>
        <v>45178.833333333336</v>
      </c>
      <c r="I448" s="13">
        <f t="shared" ca="1" si="37"/>
        <v>1694289600.0000002</v>
      </c>
      <c r="K448" t="s">
        <v>139</v>
      </c>
      <c r="L448" t="s">
        <v>140</v>
      </c>
      <c r="M448">
        <v>3</v>
      </c>
      <c r="N448">
        <v>1.4</v>
      </c>
      <c r="O448" t="s">
        <v>242</v>
      </c>
      <c r="P448" s="12">
        <f t="shared" si="38"/>
        <v>45178.978472222225</v>
      </c>
      <c r="Q448" s="13">
        <f t="shared" ca="1" si="39"/>
        <v>1694302140.0000002</v>
      </c>
      <c r="R448">
        <f t="shared" si="40"/>
        <v>0.38095238095238099</v>
      </c>
      <c r="S448">
        <f t="shared" si="41"/>
        <v>0.70147619047619048</v>
      </c>
      <c r="T448" s="2">
        <f t="shared" si="42"/>
        <v>1.0476190476190477</v>
      </c>
    </row>
    <row r="449" spans="2:20" x14ac:dyDescent="0.25">
      <c r="B449" s="28" t="s">
        <v>113</v>
      </c>
      <c r="C449" s="29" t="s">
        <v>112</v>
      </c>
      <c r="D449" s="29" t="s">
        <v>11</v>
      </c>
      <c r="E449" s="29">
        <v>1.01</v>
      </c>
      <c r="F449" s="29">
        <v>23</v>
      </c>
      <c r="G449" s="30" t="s">
        <v>242</v>
      </c>
      <c r="H449" s="12">
        <f t="shared" si="36"/>
        <v>45178.833333333336</v>
      </c>
      <c r="I449" s="13">
        <f t="shared" ca="1" si="37"/>
        <v>1694289600.0000002</v>
      </c>
      <c r="K449" t="s">
        <v>139</v>
      </c>
      <c r="L449" t="s">
        <v>140</v>
      </c>
      <c r="M449">
        <v>3.05</v>
      </c>
      <c r="N449">
        <v>1.41</v>
      </c>
      <c r="O449" t="s">
        <v>242</v>
      </c>
      <c r="P449" s="12">
        <f t="shared" si="38"/>
        <v>45178.978472222225</v>
      </c>
      <c r="Q449" s="13">
        <f t="shared" ca="1" si="39"/>
        <v>1694302140.0000002</v>
      </c>
      <c r="R449">
        <f t="shared" si="40"/>
        <v>0.38135100569701197</v>
      </c>
      <c r="S449">
        <f t="shared" si="41"/>
        <v>0.70167550284850599</v>
      </c>
      <c r="T449" s="2">
        <f t="shared" si="42"/>
        <v>1.0370887106150448</v>
      </c>
    </row>
    <row r="450" spans="2:20" x14ac:dyDescent="0.25">
      <c r="B450" s="28" t="s">
        <v>113</v>
      </c>
      <c r="C450" s="29" t="s">
        <v>112</v>
      </c>
      <c r="D450" s="29" t="s">
        <v>13</v>
      </c>
      <c r="E450" s="29">
        <v>1</v>
      </c>
      <c r="F450" s="29">
        <v>51</v>
      </c>
      <c r="G450" s="30" t="s">
        <v>242</v>
      </c>
      <c r="H450" s="12">
        <f t="shared" si="36"/>
        <v>45178.833333333336</v>
      </c>
      <c r="I450" s="13">
        <f t="shared" ca="1" si="37"/>
        <v>1694289600.0000002</v>
      </c>
      <c r="K450" t="s">
        <v>139</v>
      </c>
      <c r="L450" t="s">
        <v>140</v>
      </c>
      <c r="M450">
        <v>3.05</v>
      </c>
      <c r="N450">
        <v>1.41</v>
      </c>
      <c r="O450" t="s">
        <v>242</v>
      </c>
      <c r="P450" s="12">
        <f t="shared" si="38"/>
        <v>45178.978472222225</v>
      </c>
      <c r="Q450" s="13">
        <f t="shared" ca="1" si="39"/>
        <v>1694302140.0000002</v>
      </c>
      <c r="R450">
        <f t="shared" si="40"/>
        <v>0.38135100569701197</v>
      </c>
      <c r="S450">
        <f t="shared" si="41"/>
        <v>0.70167550284850599</v>
      </c>
      <c r="T450" s="2">
        <f t="shared" si="42"/>
        <v>1.0370887106150448</v>
      </c>
    </row>
    <row r="451" spans="2:20" x14ac:dyDescent="0.25">
      <c r="B451" s="28" t="s">
        <v>114</v>
      </c>
      <c r="C451" s="29" t="s">
        <v>115</v>
      </c>
      <c r="D451" s="29" t="s">
        <v>11</v>
      </c>
      <c r="E451" s="29">
        <v>21</v>
      </c>
      <c r="F451" s="29">
        <v>1.01</v>
      </c>
      <c r="G451" s="30" t="s">
        <v>242</v>
      </c>
      <c r="H451" s="12">
        <f t="shared" si="36"/>
        <v>45178.874305555553</v>
      </c>
      <c r="I451" s="13">
        <f t="shared" ca="1" si="37"/>
        <v>1694293139.9999998</v>
      </c>
      <c r="K451" t="s">
        <v>139</v>
      </c>
      <c r="L451" t="s">
        <v>140</v>
      </c>
      <c r="M451">
        <v>2.88</v>
      </c>
      <c r="N451">
        <v>1.43</v>
      </c>
      <c r="O451" t="s">
        <v>242</v>
      </c>
      <c r="P451" s="12">
        <f t="shared" si="38"/>
        <v>45178.978472222225</v>
      </c>
      <c r="Q451" s="13">
        <f t="shared" ca="1" si="39"/>
        <v>1694302140.0000002</v>
      </c>
      <c r="R451">
        <f t="shared" si="40"/>
        <v>0.35207847707847717</v>
      </c>
      <c r="S451">
        <f t="shared" si="41"/>
        <v>0.68703923853923854</v>
      </c>
      <c r="T451" s="2">
        <f t="shared" si="42"/>
        <v>1.0465229215229215</v>
      </c>
    </row>
    <row r="452" spans="2:20" x14ac:dyDescent="0.25">
      <c r="B452" s="28" t="s">
        <v>114</v>
      </c>
      <c r="C452" s="29" t="s">
        <v>115</v>
      </c>
      <c r="D452" s="29" t="s">
        <v>43</v>
      </c>
      <c r="E452" s="29">
        <v>26</v>
      </c>
      <c r="F452" s="29">
        <v>1.01</v>
      </c>
      <c r="G452" s="30" t="s">
        <v>242</v>
      </c>
      <c r="H452" s="12">
        <f t="shared" si="36"/>
        <v>45178.874305555553</v>
      </c>
      <c r="I452" s="13">
        <f t="shared" ca="1" si="37"/>
        <v>1694293139.9999998</v>
      </c>
      <c r="K452" t="s">
        <v>139</v>
      </c>
      <c r="L452" t="s">
        <v>140</v>
      </c>
      <c r="M452">
        <v>2.88</v>
      </c>
      <c r="N452">
        <v>1.43</v>
      </c>
      <c r="O452" t="s">
        <v>242</v>
      </c>
      <c r="P452" s="12">
        <f t="shared" si="38"/>
        <v>45178.978472222225</v>
      </c>
      <c r="Q452" s="13">
        <f t="shared" ca="1" si="39"/>
        <v>1694302140.0000002</v>
      </c>
      <c r="R452">
        <f t="shared" si="40"/>
        <v>0.35207847707847717</v>
      </c>
      <c r="S452">
        <f t="shared" si="41"/>
        <v>0.68703923853923854</v>
      </c>
      <c r="T452" s="2">
        <f t="shared" si="42"/>
        <v>1.0465229215229215</v>
      </c>
    </row>
    <row r="453" spans="2:20" x14ac:dyDescent="0.25">
      <c r="B453" s="28" t="s">
        <v>114</v>
      </c>
      <c r="C453" s="29" t="s">
        <v>115</v>
      </c>
      <c r="D453" s="29" t="s">
        <v>42</v>
      </c>
      <c r="E453" s="29">
        <v>16</v>
      </c>
      <c r="F453" s="29">
        <v>1.01</v>
      </c>
      <c r="G453" s="30" t="s">
        <v>242</v>
      </c>
      <c r="H453" s="12">
        <f t="shared" ref="H453:H516" si="43">DATEVALUE(MID(C453,1,10))+TIMEVALUE(MID(C453,12,8))</f>
        <v>45178.874305555553</v>
      </c>
      <c r="I453" s="13">
        <f t="shared" ref="I453:I516" ca="1" si="44">IF(G453&gt;TODAY(),86400*(H453-25569),100)</f>
        <v>1694293139.9999998</v>
      </c>
      <c r="K453" t="s">
        <v>139</v>
      </c>
      <c r="L453" t="s">
        <v>140</v>
      </c>
      <c r="M453">
        <v>3</v>
      </c>
      <c r="N453">
        <v>1.42</v>
      </c>
      <c r="O453" t="s">
        <v>242</v>
      </c>
      <c r="P453" s="12">
        <f t="shared" ref="P453:P516" si="45">DATEVALUE(MID(L453,1,10))+TIMEVALUE(MID(L453,12,8))</f>
        <v>45178.978472222225</v>
      </c>
      <c r="Q453" s="13">
        <f t="shared" ref="Q453:Q516" ca="1" si="46">IF(O453&gt;TODAY(),86400*(P453-25569),100)</f>
        <v>1694302140.0000002</v>
      </c>
      <c r="R453">
        <f t="shared" ref="R453:R516" si="47">ABS(1/M453-1/N453)</f>
        <v>0.3708920187793428</v>
      </c>
      <c r="S453">
        <f t="shared" ref="S453:S516" si="48">0.511+R453/2</f>
        <v>0.69644600938967138</v>
      </c>
      <c r="T453" s="2">
        <f t="shared" si="42"/>
        <v>1.0375586854460095</v>
      </c>
    </row>
    <row r="454" spans="2:20" x14ac:dyDescent="0.25">
      <c r="B454" s="28" t="s">
        <v>114</v>
      </c>
      <c r="C454" s="29" t="s">
        <v>115</v>
      </c>
      <c r="D454" s="29" t="s">
        <v>41</v>
      </c>
      <c r="E454" s="29">
        <v>16.5</v>
      </c>
      <c r="F454" s="29">
        <v>1.01</v>
      </c>
      <c r="G454" s="30" t="s">
        <v>242</v>
      </c>
      <c r="H454" s="12">
        <f t="shared" si="43"/>
        <v>45178.874305555553</v>
      </c>
      <c r="I454" s="13">
        <f t="shared" ca="1" si="44"/>
        <v>1694293139.9999998</v>
      </c>
      <c r="K454" t="s">
        <v>139</v>
      </c>
      <c r="L454" t="s">
        <v>140</v>
      </c>
      <c r="M454">
        <v>2.9</v>
      </c>
      <c r="N454">
        <v>1.42</v>
      </c>
      <c r="O454" t="s">
        <v>242</v>
      </c>
      <c r="P454" s="12">
        <f t="shared" si="45"/>
        <v>45178.978472222225</v>
      </c>
      <c r="Q454" s="13">
        <f t="shared" ca="1" si="46"/>
        <v>1694302140.0000002</v>
      </c>
      <c r="R454">
        <f t="shared" si="47"/>
        <v>0.35939776590577954</v>
      </c>
      <c r="S454">
        <f t="shared" si="48"/>
        <v>0.69069888295288973</v>
      </c>
      <c r="T454" s="2">
        <f t="shared" si="42"/>
        <v>1.0490529383195728</v>
      </c>
    </row>
    <row r="455" spans="2:20" x14ac:dyDescent="0.25">
      <c r="B455" s="28" t="s">
        <v>116</v>
      </c>
      <c r="C455" s="29" t="s">
        <v>117</v>
      </c>
      <c r="D455" s="29" t="s">
        <v>10</v>
      </c>
      <c r="E455" s="29">
        <v>7.25</v>
      </c>
      <c r="F455" s="29">
        <v>1.1100000000000001</v>
      </c>
      <c r="G455" s="30" t="s">
        <v>242</v>
      </c>
      <c r="H455" s="12">
        <f t="shared" si="43"/>
        <v>45178.884722222225</v>
      </c>
      <c r="I455" s="13">
        <f t="shared" ca="1" si="44"/>
        <v>1694294040.0000002</v>
      </c>
      <c r="K455" t="s">
        <v>139</v>
      </c>
      <c r="L455" t="s">
        <v>140</v>
      </c>
      <c r="M455">
        <v>2.91</v>
      </c>
      <c r="N455">
        <v>1.42</v>
      </c>
      <c r="O455" t="s">
        <v>242</v>
      </c>
      <c r="P455" s="12">
        <f t="shared" si="45"/>
        <v>45178.978472222225</v>
      </c>
      <c r="Q455" s="13">
        <f t="shared" ca="1" si="46"/>
        <v>1694302140.0000002</v>
      </c>
      <c r="R455">
        <f t="shared" si="47"/>
        <v>0.36058274042882732</v>
      </c>
      <c r="S455">
        <f t="shared" si="48"/>
        <v>0.69129137021441367</v>
      </c>
      <c r="T455" s="2">
        <f t="shared" si="42"/>
        <v>1.0478679637965249</v>
      </c>
    </row>
    <row r="456" spans="2:20" x14ac:dyDescent="0.25">
      <c r="B456" s="28" t="s">
        <v>116</v>
      </c>
      <c r="C456" s="29" t="s">
        <v>117</v>
      </c>
      <c r="D456" s="29" t="s">
        <v>13</v>
      </c>
      <c r="E456" s="29">
        <v>7.4</v>
      </c>
      <c r="F456" s="29">
        <v>1.1000000000000001</v>
      </c>
      <c r="G456" s="30" t="s">
        <v>242</v>
      </c>
      <c r="H456" s="12">
        <f t="shared" si="43"/>
        <v>45178.884722222225</v>
      </c>
      <c r="I456" s="13">
        <f t="shared" ca="1" si="44"/>
        <v>1694294040.0000002</v>
      </c>
      <c r="K456" t="s">
        <v>139</v>
      </c>
      <c r="L456" t="s">
        <v>140</v>
      </c>
      <c r="M456">
        <v>2.9</v>
      </c>
      <c r="N456">
        <v>1.42</v>
      </c>
      <c r="O456" t="s">
        <v>242</v>
      </c>
      <c r="P456" s="12">
        <f t="shared" si="45"/>
        <v>45178.978472222225</v>
      </c>
      <c r="Q456" s="13">
        <f t="shared" ca="1" si="46"/>
        <v>1694302140.0000002</v>
      </c>
      <c r="R456">
        <f t="shared" si="47"/>
        <v>0.35939776590577954</v>
      </c>
      <c r="S456">
        <f t="shared" si="48"/>
        <v>0.69069888295288973</v>
      </c>
      <c r="T456" s="2">
        <f t="shared" si="42"/>
        <v>1.0490529383195728</v>
      </c>
    </row>
    <row r="457" spans="2:20" x14ac:dyDescent="0.25">
      <c r="B457" s="28" t="s">
        <v>116</v>
      </c>
      <c r="C457" s="29" t="s">
        <v>117</v>
      </c>
      <c r="D457" s="29" t="s">
        <v>16</v>
      </c>
      <c r="E457" s="29">
        <v>6.2</v>
      </c>
      <c r="F457" s="29">
        <v>1.1299999999999999</v>
      </c>
      <c r="G457" s="30" t="s">
        <v>242</v>
      </c>
      <c r="H457" s="12">
        <f t="shared" si="43"/>
        <v>45178.884722222225</v>
      </c>
      <c r="I457" s="13">
        <f t="shared" ca="1" si="44"/>
        <v>1694294040.0000002</v>
      </c>
      <c r="K457" t="s">
        <v>141</v>
      </c>
      <c r="L457" t="s">
        <v>140</v>
      </c>
      <c r="M457">
        <v>4.1500000000000004</v>
      </c>
      <c r="N457">
        <v>1.24</v>
      </c>
      <c r="O457" t="s">
        <v>242</v>
      </c>
      <c r="P457" s="12">
        <f t="shared" si="45"/>
        <v>45178.978472222225</v>
      </c>
      <c r="Q457" s="13">
        <f t="shared" ca="1" si="46"/>
        <v>1694302140.0000002</v>
      </c>
      <c r="R457">
        <f t="shared" si="47"/>
        <v>0.56548775748153912</v>
      </c>
      <c r="S457">
        <f t="shared" si="48"/>
        <v>0.79374387874076957</v>
      </c>
    </row>
    <row r="458" spans="2:20" x14ac:dyDescent="0.25">
      <c r="B458" s="28" t="s">
        <v>116</v>
      </c>
      <c r="C458" s="29" t="s">
        <v>117</v>
      </c>
      <c r="D458" s="29" t="s">
        <v>3</v>
      </c>
      <c r="E458" s="29">
        <v>6.5</v>
      </c>
      <c r="F458" s="29">
        <v>1.1000000000000001</v>
      </c>
      <c r="G458" s="30" t="s">
        <v>242</v>
      </c>
      <c r="H458" s="12">
        <f t="shared" si="43"/>
        <v>45178.884722222225</v>
      </c>
      <c r="I458" s="13">
        <f t="shared" ca="1" si="44"/>
        <v>1694294040.0000002</v>
      </c>
      <c r="K458" t="s">
        <v>141</v>
      </c>
      <c r="L458" t="s">
        <v>140</v>
      </c>
      <c r="M458">
        <v>4.2</v>
      </c>
      <c r="N458">
        <v>1.24</v>
      </c>
      <c r="O458" t="s">
        <v>242</v>
      </c>
      <c r="P458" s="12">
        <f t="shared" si="45"/>
        <v>45178.978472222225</v>
      </c>
      <c r="Q458" s="13">
        <f t="shared" ca="1" si="46"/>
        <v>1694302140.0000002</v>
      </c>
      <c r="R458">
        <f t="shared" si="47"/>
        <v>0.56835637480798784</v>
      </c>
      <c r="S458">
        <f t="shared" si="48"/>
        <v>0.79517818740399393</v>
      </c>
    </row>
    <row r="459" spans="2:20" x14ac:dyDescent="0.25">
      <c r="B459" s="28" t="s">
        <v>116</v>
      </c>
      <c r="C459" s="29" t="s">
        <v>117</v>
      </c>
      <c r="D459" s="29" t="s">
        <v>2</v>
      </c>
      <c r="E459" s="29">
        <v>6.5</v>
      </c>
      <c r="F459" s="29">
        <v>1.1000000000000001</v>
      </c>
      <c r="G459" s="30" t="s">
        <v>242</v>
      </c>
      <c r="H459" s="12">
        <f t="shared" si="43"/>
        <v>45178.884722222225</v>
      </c>
      <c r="I459" s="13">
        <f t="shared" ca="1" si="44"/>
        <v>1694294040.0000002</v>
      </c>
      <c r="K459" t="s">
        <v>141</v>
      </c>
      <c r="L459" t="s">
        <v>140</v>
      </c>
      <c r="M459">
        <v>3.95</v>
      </c>
      <c r="N459">
        <v>1.27</v>
      </c>
      <c r="O459" t="s">
        <v>242</v>
      </c>
      <c r="P459" s="12">
        <f t="shared" si="45"/>
        <v>45178.978472222225</v>
      </c>
      <c r="Q459" s="13">
        <f t="shared" ca="1" si="46"/>
        <v>1694302140.0000002</v>
      </c>
      <c r="R459">
        <f t="shared" si="47"/>
        <v>0.53423701784112421</v>
      </c>
      <c r="S459">
        <f t="shared" si="48"/>
        <v>0.77811850892056211</v>
      </c>
    </row>
    <row r="460" spans="2:20" x14ac:dyDescent="0.25">
      <c r="B460" s="28" t="s">
        <v>116</v>
      </c>
      <c r="C460" s="29" t="s">
        <v>117</v>
      </c>
      <c r="D460" s="29" t="s">
        <v>41</v>
      </c>
      <c r="E460" s="29">
        <v>5.5</v>
      </c>
      <c r="F460" s="29">
        <v>1.1499999999999999</v>
      </c>
      <c r="G460" s="30" t="s">
        <v>242</v>
      </c>
      <c r="H460" s="12">
        <f t="shared" si="43"/>
        <v>45178.884722222225</v>
      </c>
      <c r="I460" s="13">
        <f t="shared" ca="1" si="44"/>
        <v>1694294040.0000002</v>
      </c>
      <c r="K460" t="s">
        <v>141</v>
      </c>
      <c r="L460" t="s">
        <v>140</v>
      </c>
      <c r="M460">
        <v>4.1500000000000004</v>
      </c>
      <c r="N460">
        <v>1.24</v>
      </c>
      <c r="O460" t="s">
        <v>242</v>
      </c>
      <c r="P460" s="12">
        <f t="shared" si="45"/>
        <v>45178.978472222225</v>
      </c>
      <c r="Q460" s="13">
        <f t="shared" ca="1" si="46"/>
        <v>1694302140.0000002</v>
      </c>
      <c r="R460">
        <f t="shared" si="47"/>
        <v>0.56548775748153912</v>
      </c>
      <c r="S460">
        <f t="shared" si="48"/>
        <v>0.79374387874076957</v>
      </c>
    </row>
    <row r="461" spans="2:20" x14ac:dyDescent="0.25">
      <c r="B461" s="28" t="s">
        <v>116</v>
      </c>
      <c r="C461" s="29" t="s">
        <v>117</v>
      </c>
      <c r="D461" s="29" t="s">
        <v>43</v>
      </c>
      <c r="E461" s="29">
        <v>7</v>
      </c>
      <c r="F461" s="29">
        <v>1.1100000000000001</v>
      </c>
      <c r="G461" s="30" t="s">
        <v>242</v>
      </c>
      <c r="H461" s="12">
        <f t="shared" si="43"/>
        <v>45178.884722222225</v>
      </c>
      <c r="I461" s="13">
        <f t="shared" ca="1" si="44"/>
        <v>1694294040.0000002</v>
      </c>
      <c r="K461" t="s">
        <v>141</v>
      </c>
      <c r="L461" t="s">
        <v>140</v>
      </c>
      <c r="M461">
        <v>4</v>
      </c>
      <c r="N461">
        <v>1.26</v>
      </c>
      <c r="O461" t="s">
        <v>242</v>
      </c>
      <c r="P461" s="12">
        <f t="shared" si="45"/>
        <v>45178.978472222225</v>
      </c>
      <c r="Q461" s="13">
        <f t="shared" ca="1" si="46"/>
        <v>1694302140.0000002</v>
      </c>
      <c r="R461">
        <f t="shared" si="47"/>
        <v>0.54365079365079361</v>
      </c>
      <c r="S461">
        <f t="shared" si="48"/>
        <v>0.78282539682539687</v>
      </c>
    </row>
    <row r="462" spans="2:20" x14ac:dyDescent="0.25">
      <c r="B462" s="28" t="s">
        <v>116</v>
      </c>
      <c r="C462" s="29" t="s">
        <v>117</v>
      </c>
      <c r="D462" s="29" t="s">
        <v>42</v>
      </c>
      <c r="E462" s="29">
        <v>7</v>
      </c>
      <c r="F462" s="29">
        <v>1.1000000000000001</v>
      </c>
      <c r="G462" s="30" t="s">
        <v>242</v>
      </c>
      <c r="H462" s="12">
        <f t="shared" si="43"/>
        <v>45178.884722222225</v>
      </c>
      <c r="I462" s="13">
        <f t="shared" ca="1" si="44"/>
        <v>1694294040.0000002</v>
      </c>
      <c r="K462" t="s">
        <v>141</v>
      </c>
      <c r="L462" t="s">
        <v>140</v>
      </c>
      <c r="M462">
        <v>4.05</v>
      </c>
      <c r="N462">
        <v>1.27</v>
      </c>
      <c r="O462" t="s">
        <v>242</v>
      </c>
      <c r="P462" s="12">
        <f t="shared" si="45"/>
        <v>45178.978472222225</v>
      </c>
      <c r="Q462" s="13">
        <f t="shared" ca="1" si="46"/>
        <v>1694302140.0000002</v>
      </c>
      <c r="R462">
        <f t="shared" si="47"/>
        <v>0.54048799455623597</v>
      </c>
      <c r="S462">
        <f t="shared" si="48"/>
        <v>0.781243997278118</v>
      </c>
    </row>
    <row r="463" spans="2:20" x14ac:dyDescent="0.25">
      <c r="B463" s="28" t="s">
        <v>118</v>
      </c>
      <c r="C463" s="29" t="s">
        <v>119</v>
      </c>
      <c r="D463" s="29" t="s">
        <v>13</v>
      </c>
      <c r="E463" s="29">
        <v>1.1000000000000001</v>
      </c>
      <c r="F463" s="29">
        <v>7.4</v>
      </c>
      <c r="G463" s="30" t="s">
        <v>242</v>
      </c>
      <c r="H463" s="12">
        <f t="shared" si="43"/>
        <v>45178.915972222225</v>
      </c>
      <c r="I463" s="13">
        <f t="shared" ca="1" si="44"/>
        <v>1694296740.0000002</v>
      </c>
      <c r="K463" t="s">
        <v>141</v>
      </c>
      <c r="L463" t="s">
        <v>140</v>
      </c>
      <c r="M463">
        <v>4.05</v>
      </c>
      <c r="N463">
        <v>1.27</v>
      </c>
      <c r="O463" t="s">
        <v>242</v>
      </c>
      <c r="P463" s="12">
        <f t="shared" si="45"/>
        <v>45178.978472222225</v>
      </c>
      <c r="Q463" s="13">
        <f t="shared" ca="1" si="46"/>
        <v>1694302140.0000002</v>
      </c>
      <c r="R463">
        <f t="shared" si="47"/>
        <v>0.54048799455623597</v>
      </c>
      <c r="S463">
        <f t="shared" si="48"/>
        <v>0.781243997278118</v>
      </c>
    </row>
    <row r="464" spans="2:20" x14ac:dyDescent="0.25">
      <c r="B464" s="28" t="s">
        <v>118</v>
      </c>
      <c r="C464" s="29" t="s">
        <v>119</v>
      </c>
      <c r="D464" s="29" t="s">
        <v>2</v>
      </c>
      <c r="E464" s="29">
        <v>1.1000000000000001</v>
      </c>
      <c r="F464" s="29">
        <v>7</v>
      </c>
      <c r="G464" s="30" t="s">
        <v>242</v>
      </c>
      <c r="H464" s="12">
        <f t="shared" si="43"/>
        <v>45178.915972222225</v>
      </c>
      <c r="I464" s="13">
        <f t="shared" ca="1" si="44"/>
        <v>1694296740.0000002</v>
      </c>
      <c r="K464" t="s">
        <v>141</v>
      </c>
      <c r="L464" t="s">
        <v>140</v>
      </c>
      <c r="M464">
        <v>3.75</v>
      </c>
      <c r="N464">
        <v>1.29</v>
      </c>
      <c r="O464" t="s">
        <v>242</v>
      </c>
      <c r="P464" s="12">
        <f t="shared" si="45"/>
        <v>45178.978472222225</v>
      </c>
      <c r="Q464" s="13">
        <f t="shared" ca="1" si="46"/>
        <v>1694302140.0000002</v>
      </c>
      <c r="R464">
        <f t="shared" si="47"/>
        <v>0.50852713178294562</v>
      </c>
      <c r="S464">
        <f t="shared" si="48"/>
        <v>0.76526356589147282</v>
      </c>
    </row>
    <row r="465" spans="2:19" x14ac:dyDescent="0.25">
      <c r="B465" s="28" t="s">
        <v>118</v>
      </c>
      <c r="C465" s="29" t="s">
        <v>119</v>
      </c>
      <c r="D465" s="29" t="s">
        <v>3</v>
      </c>
      <c r="E465" s="29">
        <v>1.1000000000000001</v>
      </c>
      <c r="F465" s="29">
        <v>7</v>
      </c>
      <c r="G465" s="30" t="s">
        <v>242</v>
      </c>
      <c r="H465" s="12">
        <f t="shared" si="43"/>
        <v>45178.915972222225</v>
      </c>
      <c r="I465" s="13">
        <f t="shared" ca="1" si="44"/>
        <v>1694296740.0000002</v>
      </c>
      <c r="K465" t="s">
        <v>141</v>
      </c>
      <c r="L465" t="s">
        <v>140</v>
      </c>
      <c r="M465">
        <v>4</v>
      </c>
      <c r="N465">
        <v>1.22</v>
      </c>
      <c r="O465" t="s">
        <v>242</v>
      </c>
      <c r="P465" s="12">
        <f t="shared" si="45"/>
        <v>45178.978472222225</v>
      </c>
      <c r="Q465" s="13">
        <f t="shared" ca="1" si="46"/>
        <v>1694302140.0000002</v>
      </c>
      <c r="R465">
        <f t="shared" si="47"/>
        <v>0.56967213114754101</v>
      </c>
      <c r="S465">
        <f t="shared" si="48"/>
        <v>0.79583606557377051</v>
      </c>
    </row>
    <row r="466" spans="2:19" x14ac:dyDescent="0.25">
      <c r="B466" s="28" t="s">
        <v>118</v>
      </c>
      <c r="C466" s="29" t="s">
        <v>119</v>
      </c>
      <c r="D466" s="29" t="s">
        <v>43</v>
      </c>
      <c r="E466" s="29">
        <v>1.1200000000000001</v>
      </c>
      <c r="F466" s="29">
        <v>6.5</v>
      </c>
      <c r="G466" s="30" t="s">
        <v>242</v>
      </c>
      <c r="H466" s="12">
        <f t="shared" si="43"/>
        <v>45178.915972222225</v>
      </c>
      <c r="I466" s="13">
        <f t="shared" ca="1" si="44"/>
        <v>1694296740.0000002</v>
      </c>
      <c r="K466" t="s">
        <v>141</v>
      </c>
      <c r="L466" t="s">
        <v>140</v>
      </c>
      <c r="M466">
        <v>3.75</v>
      </c>
      <c r="N466">
        <v>1.29</v>
      </c>
      <c r="O466" t="s">
        <v>242</v>
      </c>
      <c r="P466" s="12">
        <f t="shared" si="45"/>
        <v>45178.978472222225</v>
      </c>
      <c r="Q466" s="13">
        <f t="shared" ca="1" si="46"/>
        <v>1694302140.0000002</v>
      </c>
      <c r="R466">
        <f t="shared" si="47"/>
        <v>0.50852713178294562</v>
      </c>
      <c r="S466">
        <f t="shared" si="48"/>
        <v>0.76526356589147282</v>
      </c>
    </row>
    <row r="467" spans="2:19" x14ac:dyDescent="0.25">
      <c r="B467" s="28" t="s">
        <v>118</v>
      </c>
      <c r="C467" s="29" t="s">
        <v>119</v>
      </c>
      <c r="D467" s="29" t="s">
        <v>42</v>
      </c>
      <c r="E467" s="29">
        <v>1.1000000000000001</v>
      </c>
      <c r="F467" s="29">
        <v>7</v>
      </c>
      <c r="G467" s="30" t="s">
        <v>242</v>
      </c>
      <c r="H467" s="12">
        <f t="shared" si="43"/>
        <v>45178.915972222225</v>
      </c>
      <c r="I467" s="13">
        <f t="shared" ca="1" si="44"/>
        <v>1694296740.0000002</v>
      </c>
      <c r="K467" t="s">
        <v>141</v>
      </c>
      <c r="L467" t="s">
        <v>140</v>
      </c>
      <c r="M467">
        <v>3.8</v>
      </c>
      <c r="N467">
        <v>1.27</v>
      </c>
      <c r="O467" t="s">
        <v>242</v>
      </c>
      <c r="P467" s="12">
        <f t="shared" si="45"/>
        <v>45178.978472222225</v>
      </c>
      <c r="Q467" s="13">
        <f t="shared" ca="1" si="46"/>
        <v>1694302140.0000002</v>
      </c>
      <c r="R467">
        <f t="shared" si="47"/>
        <v>0.5242436800663075</v>
      </c>
      <c r="S467">
        <f t="shared" si="48"/>
        <v>0.77312184003315376</v>
      </c>
    </row>
    <row r="468" spans="2:19" x14ac:dyDescent="0.25">
      <c r="B468" s="28" t="s">
        <v>120</v>
      </c>
      <c r="C468" s="29" t="s">
        <v>121</v>
      </c>
      <c r="D468" s="29" t="s">
        <v>16</v>
      </c>
      <c r="E468" s="29">
        <v>1.48</v>
      </c>
      <c r="F468" s="29">
        <v>2.75</v>
      </c>
      <c r="G468" s="30" t="s">
        <v>242</v>
      </c>
      <c r="H468" s="12">
        <f t="shared" si="43"/>
        <v>45178.916666666664</v>
      </c>
      <c r="I468" s="13">
        <f t="shared" ca="1" si="44"/>
        <v>1694296799.9999998</v>
      </c>
      <c r="K468" t="s">
        <v>141</v>
      </c>
      <c r="L468" t="s">
        <v>140</v>
      </c>
      <c r="M468">
        <v>3.8</v>
      </c>
      <c r="N468">
        <v>1.27</v>
      </c>
      <c r="O468" t="s">
        <v>242</v>
      </c>
      <c r="P468" s="12">
        <f t="shared" si="45"/>
        <v>45178.978472222225</v>
      </c>
      <c r="Q468" s="13">
        <f t="shared" ca="1" si="46"/>
        <v>1694302140.0000002</v>
      </c>
      <c r="R468">
        <f t="shared" si="47"/>
        <v>0.5242436800663075</v>
      </c>
      <c r="S468">
        <f t="shared" si="48"/>
        <v>0.77312184003315376</v>
      </c>
    </row>
    <row r="469" spans="2:19" x14ac:dyDescent="0.25">
      <c r="B469" s="28" t="s">
        <v>120</v>
      </c>
      <c r="C469" s="29" t="s">
        <v>121</v>
      </c>
      <c r="D469" s="29" t="s">
        <v>10</v>
      </c>
      <c r="E469" s="29">
        <v>1.46</v>
      </c>
      <c r="F469" s="29">
        <v>2.8</v>
      </c>
      <c r="G469" s="30" t="s">
        <v>242</v>
      </c>
      <c r="H469" s="12">
        <f t="shared" si="43"/>
        <v>45178.916666666664</v>
      </c>
      <c r="I469" s="13">
        <f t="shared" ca="1" si="44"/>
        <v>1694296799.9999998</v>
      </c>
      <c r="K469" t="s">
        <v>141</v>
      </c>
      <c r="L469" t="s">
        <v>140</v>
      </c>
      <c r="M469">
        <v>3.9</v>
      </c>
      <c r="N469">
        <v>1.26</v>
      </c>
      <c r="O469" t="s">
        <v>242</v>
      </c>
      <c r="P469" s="12">
        <f t="shared" si="45"/>
        <v>45178.978472222225</v>
      </c>
      <c r="Q469" s="13">
        <f t="shared" ca="1" si="46"/>
        <v>1694302140.0000002</v>
      </c>
      <c r="R469">
        <f t="shared" si="47"/>
        <v>0.53724053724053711</v>
      </c>
      <c r="S469">
        <f t="shared" si="48"/>
        <v>0.77962026862026856</v>
      </c>
    </row>
    <row r="470" spans="2:19" x14ac:dyDescent="0.25">
      <c r="B470" s="28" t="s">
        <v>120</v>
      </c>
      <c r="C470" s="29" t="s">
        <v>121</v>
      </c>
      <c r="D470" s="29" t="s">
        <v>3</v>
      </c>
      <c r="E470" s="29">
        <v>1.47</v>
      </c>
      <c r="F470" s="29">
        <v>2.75</v>
      </c>
      <c r="G470" s="30" t="s">
        <v>242</v>
      </c>
      <c r="H470" s="12">
        <f t="shared" si="43"/>
        <v>45178.916666666664</v>
      </c>
      <c r="I470" s="13">
        <f t="shared" ca="1" si="44"/>
        <v>1694296799.9999998</v>
      </c>
      <c r="K470" t="s">
        <v>141</v>
      </c>
      <c r="L470" t="s">
        <v>140</v>
      </c>
      <c r="M470">
        <v>4</v>
      </c>
      <c r="N470">
        <v>1.25</v>
      </c>
      <c r="O470" t="s">
        <v>242</v>
      </c>
      <c r="P470" s="12">
        <f t="shared" si="45"/>
        <v>45178.978472222225</v>
      </c>
      <c r="Q470" s="13">
        <f t="shared" ca="1" si="46"/>
        <v>1694302140.0000002</v>
      </c>
      <c r="R470">
        <f t="shared" si="47"/>
        <v>0.55000000000000004</v>
      </c>
      <c r="S470">
        <f t="shared" si="48"/>
        <v>0.78600000000000003</v>
      </c>
    </row>
    <row r="471" spans="2:19" x14ac:dyDescent="0.25">
      <c r="B471" s="28" t="s">
        <v>120</v>
      </c>
      <c r="C471" s="29" t="s">
        <v>121</v>
      </c>
      <c r="D471" s="29" t="s">
        <v>5</v>
      </c>
      <c r="E471" s="29">
        <v>1.48</v>
      </c>
      <c r="F471" s="29">
        <v>2.75</v>
      </c>
      <c r="G471" s="30" t="s">
        <v>242</v>
      </c>
      <c r="H471" s="12">
        <f t="shared" si="43"/>
        <v>45178.916666666664</v>
      </c>
      <c r="I471" s="13">
        <f t="shared" ca="1" si="44"/>
        <v>1694296799.9999998</v>
      </c>
      <c r="K471" t="s">
        <v>142</v>
      </c>
      <c r="L471" t="s">
        <v>140</v>
      </c>
      <c r="M471">
        <v>14.5</v>
      </c>
      <c r="N471">
        <v>1.03</v>
      </c>
      <c r="O471" t="s">
        <v>242</v>
      </c>
      <c r="P471" s="12">
        <f t="shared" si="45"/>
        <v>45178.978472222225</v>
      </c>
      <c r="Q471" s="13">
        <f t="shared" ca="1" si="46"/>
        <v>1694302140.0000002</v>
      </c>
      <c r="R471">
        <f t="shared" si="47"/>
        <v>0.90190826916638767</v>
      </c>
      <c r="S471">
        <f t="shared" si="48"/>
        <v>0.9619541345831939</v>
      </c>
    </row>
    <row r="472" spans="2:19" x14ac:dyDescent="0.25">
      <c r="B472" s="28" t="s">
        <v>120</v>
      </c>
      <c r="C472" s="29" t="s">
        <v>121</v>
      </c>
      <c r="D472" s="29" t="s">
        <v>2</v>
      </c>
      <c r="E472" s="29">
        <v>1.47</v>
      </c>
      <c r="F472" s="29">
        <v>2.75</v>
      </c>
      <c r="G472" s="30" t="s">
        <v>242</v>
      </c>
      <c r="H472" s="12">
        <f t="shared" si="43"/>
        <v>45178.916666666664</v>
      </c>
      <c r="I472" s="13">
        <f t="shared" ca="1" si="44"/>
        <v>1694296799.9999998</v>
      </c>
      <c r="K472" t="s">
        <v>142</v>
      </c>
      <c r="L472" t="s">
        <v>140</v>
      </c>
      <c r="M472">
        <v>14</v>
      </c>
      <c r="N472">
        <v>1.04</v>
      </c>
      <c r="O472" t="s">
        <v>242</v>
      </c>
      <c r="P472" s="12">
        <f t="shared" si="45"/>
        <v>45178.978472222225</v>
      </c>
      <c r="Q472" s="13">
        <f t="shared" ca="1" si="46"/>
        <v>1694302140.0000002</v>
      </c>
      <c r="R472">
        <f t="shared" si="47"/>
        <v>0.89010989010989006</v>
      </c>
      <c r="S472">
        <f t="shared" si="48"/>
        <v>0.95605494505494504</v>
      </c>
    </row>
    <row r="473" spans="2:19" x14ac:dyDescent="0.25">
      <c r="B473" s="28" t="s">
        <v>120</v>
      </c>
      <c r="C473" s="29" t="s">
        <v>121</v>
      </c>
      <c r="D473" s="29" t="s">
        <v>43</v>
      </c>
      <c r="E473" s="29">
        <v>1.5</v>
      </c>
      <c r="F473" s="29">
        <v>2.7</v>
      </c>
      <c r="G473" s="30" t="s">
        <v>242</v>
      </c>
      <c r="H473" s="12">
        <f t="shared" si="43"/>
        <v>45178.916666666664</v>
      </c>
      <c r="I473" s="13">
        <f t="shared" ca="1" si="44"/>
        <v>1694296799.9999998</v>
      </c>
      <c r="K473" t="s">
        <v>142</v>
      </c>
      <c r="L473" t="s">
        <v>140</v>
      </c>
      <c r="M473">
        <v>12</v>
      </c>
      <c r="N473">
        <v>1.03</v>
      </c>
      <c r="O473" t="s">
        <v>242</v>
      </c>
      <c r="P473" s="12">
        <f t="shared" si="45"/>
        <v>45178.978472222225</v>
      </c>
      <c r="Q473" s="13">
        <f t="shared" ca="1" si="46"/>
        <v>1694302140.0000002</v>
      </c>
      <c r="R473">
        <f t="shared" si="47"/>
        <v>0.88754045307443363</v>
      </c>
      <c r="S473">
        <f t="shared" si="48"/>
        <v>0.95477022653721688</v>
      </c>
    </row>
    <row r="474" spans="2:19" x14ac:dyDescent="0.25">
      <c r="B474" s="28" t="s">
        <v>120</v>
      </c>
      <c r="C474" s="29" t="s">
        <v>121</v>
      </c>
      <c r="D474" s="29" t="s">
        <v>41</v>
      </c>
      <c r="E474" s="29">
        <v>1.46</v>
      </c>
      <c r="F474" s="29">
        <v>2.75</v>
      </c>
      <c r="G474" s="30" t="s">
        <v>242</v>
      </c>
      <c r="H474" s="12">
        <f t="shared" si="43"/>
        <v>45178.916666666664</v>
      </c>
      <c r="I474" s="13">
        <f t="shared" ca="1" si="44"/>
        <v>1694296799.9999998</v>
      </c>
      <c r="K474" t="s">
        <v>142</v>
      </c>
      <c r="L474" t="s">
        <v>140</v>
      </c>
      <c r="M474">
        <v>13.8</v>
      </c>
      <c r="N474">
        <v>1.03</v>
      </c>
      <c r="O474" t="s">
        <v>242</v>
      </c>
      <c r="P474" s="12">
        <f t="shared" si="45"/>
        <v>45178.978472222225</v>
      </c>
      <c r="Q474" s="13">
        <f t="shared" ca="1" si="46"/>
        <v>1694302140.0000002</v>
      </c>
      <c r="R474">
        <f t="shared" si="47"/>
        <v>0.89841001829182499</v>
      </c>
      <c r="S474">
        <f t="shared" si="48"/>
        <v>0.96020500914591245</v>
      </c>
    </row>
    <row r="475" spans="2:19" x14ac:dyDescent="0.25">
      <c r="B475" s="28" t="s">
        <v>120</v>
      </c>
      <c r="C475" s="29" t="s">
        <v>121</v>
      </c>
      <c r="D475" s="29" t="s">
        <v>13</v>
      </c>
      <c r="E475" s="29">
        <v>1.44</v>
      </c>
      <c r="F475" s="29">
        <v>2.84</v>
      </c>
      <c r="G475" s="30" t="s">
        <v>242</v>
      </c>
      <c r="H475" s="12">
        <f t="shared" si="43"/>
        <v>45178.916666666664</v>
      </c>
      <c r="I475" s="13">
        <f t="shared" ca="1" si="44"/>
        <v>1694296799.9999998</v>
      </c>
      <c r="K475" t="s">
        <v>142</v>
      </c>
      <c r="L475" t="s">
        <v>140</v>
      </c>
      <c r="M475">
        <v>13</v>
      </c>
      <c r="N475">
        <v>1.03</v>
      </c>
      <c r="O475" t="s">
        <v>242</v>
      </c>
      <c r="P475" s="12">
        <f t="shared" si="45"/>
        <v>45178.978472222225</v>
      </c>
      <c r="Q475" s="13">
        <f t="shared" ca="1" si="46"/>
        <v>1694302140.0000002</v>
      </c>
      <c r="R475">
        <f t="shared" si="47"/>
        <v>0.89395070948469013</v>
      </c>
      <c r="S475">
        <f t="shared" si="48"/>
        <v>0.95797535474234508</v>
      </c>
    </row>
    <row r="476" spans="2:19" x14ac:dyDescent="0.25">
      <c r="B476" s="28" t="s">
        <v>122</v>
      </c>
      <c r="C476" s="29" t="s">
        <v>121</v>
      </c>
      <c r="D476" s="29" t="s">
        <v>16</v>
      </c>
      <c r="E476" s="29">
        <v>1.18</v>
      </c>
      <c r="F476" s="29">
        <v>5.15</v>
      </c>
      <c r="G476" s="30" t="s">
        <v>242</v>
      </c>
      <c r="H476" s="12">
        <f t="shared" si="43"/>
        <v>45178.916666666664</v>
      </c>
      <c r="I476" s="13">
        <f t="shared" ca="1" si="44"/>
        <v>1694296799.9999998</v>
      </c>
      <c r="K476" t="s">
        <v>142</v>
      </c>
      <c r="L476" t="s">
        <v>140</v>
      </c>
      <c r="M476">
        <v>12.5</v>
      </c>
      <c r="N476">
        <v>1.04</v>
      </c>
      <c r="O476" t="s">
        <v>242</v>
      </c>
      <c r="P476" s="12">
        <f t="shared" si="45"/>
        <v>45178.978472222225</v>
      </c>
      <c r="Q476" s="13">
        <f t="shared" ca="1" si="46"/>
        <v>1694302140.0000002</v>
      </c>
      <c r="R476">
        <f t="shared" si="47"/>
        <v>0.88153846153846149</v>
      </c>
      <c r="S476">
        <f t="shared" si="48"/>
        <v>0.9517692307692307</v>
      </c>
    </row>
    <row r="477" spans="2:19" x14ac:dyDescent="0.25">
      <c r="B477" s="28" t="s">
        <v>122</v>
      </c>
      <c r="C477" s="29" t="s">
        <v>121</v>
      </c>
      <c r="D477" s="29" t="s">
        <v>3</v>
      </c>
      <c r="E477" s="29">
        <v>1.19</v>
      </c>
      <c r="F477" s="29">
        <v>4.8</v>
      </c>
      <c r="G477" s="30" t="s">
        <v>242</v>
      </c>
      <c r="H477" s="12">
        <f t="shared" si="43"/>
        <v>45178.916666666664</v>
      </c>
      <c r="I477" s="13">
        <f t="shared" ca="1" si="44"/>
        <v>1694296799.9999998</v>
      </c>
      <c r="K477" t="s">
        <v>142</v>
      </c>
      <c r="L477" t="s">
        <v>140</v>
      </c>
      <c r="M477">
        <v>12.5</v>
      </c>
      <c r="N477">
        <v>1.04</v>
      </c>
      <c r="O477" t="s">
        <v>242</v>
      </c>
      <c r="P477" s="12">
        <f t="shared" si="45"/>
        <v>45178.978472222225</v>
      </c>
      <c r="Q477" s="13">
        <f t="shared" ca="1" si="46"/>
        <v>1694302140.0000002</v>
      </c>
      <c r="R477">
        <f t="shared" si="47"/>
        <v>0.88153846153846149</v>
      </c>
      <c r="S477">
        <f t="shared" si="48"/>
        <v>0.9517692307692307</v>
      </c>
    </row>
    <row r="478" spans="2:19" x14ac:dyDescent="0.25">
      <c r="B478" s="28" t="s">
        <v>122</v>
      </c>
      <c r="C478" s="29" t="s">
        <v>121</v>
      </c>
      <c r="D478" s="29" t="s">
        <v>5</v>
      </c>
      <c r="E478" s="29">
        <v>1.18</v>
      </c>
      <c r="F478" s="29">
        <v>4.9000000000000004</v>
      </c>
      <c r="G478" s="30" t="s">
        <v>242</v>
      </c>
      <c r="H478" s="12">
        <f t="shared" si="43"/>
        <v>45178.916666666664</v>
      </c>
      <c r="I478" s="13">
        <f t="shared" ca="1" si="44"/>
        <v>1694296799.9999998</v>
      </c>
      <c r="K478" t="s">
        <v>142</v>
      </c>
      <c r="L478" t="s">
        <v>140</v>
      </c>
      <c r="M478">
        <v>15</v>
      </c>
      <c r="N478">
        <v>1.02</v>
      </c>
      <c r="O478" t="s">
        <v>242</v>
      </c>
      <c r="P478" s="12">
        <f t="shared" si="45"/>
        <v>45178.978472222225</v>
      </c>
      <c r="Q478" s="13">
        <f t="shared" ca="1" si="46"/>
        <v>1694302140.0000002</v>
      </c>
      <c r="R478">
        <f t="shared" si="47"/>
        <v>0.9137254901960784</v>
      </c>
      <c r="S478">
        <f t="shared" si="48"/>
        <v>0.96786274509803927</v>
      </c>
    </row>
    <row r="479" spans="2:19" x14ac:dyDescent="0.25">
      <c r="B479" s="28" t="s">
        <v>122</v>
      </c>
      <c r="C479" s="29" t="s">
        <v>121</v>
      </c>
      <c r="D479" s="29" t="s">
        <v>2</v>
      </c>
      <c r="E479" s="29">
        <v>1.19</v>
      </c>
      <c r="F479" s="29">
        <v>4.8</v>
      </c>
      <c r="G479" s="30" t="s">
        <v>242</v>
      </c>
      <c r="H479" s="12">
        <f t="shared" si="43"/>
        <v>45178.916666666664</v>
      </c>
      <c r="I479" s="13">
        <f t="shared" ca="1" si="44"/>
        <v>1694296799.9999998</v>
      </c>
      <c r="K479" t="s">
        <v>142</v>
      </c>
      <c r="L479" t="s">
        <v>140</v>
      </c>
      <c r="M479">
        <v>14</v>
      </c>
      <c r="N479">
        <v>1.04</v>
      </c>
      <c r="O479" t="s">
        <v>242</v>
      </c>
      <c r="P479" s="12">
        <f t="shared" si="45"/>
        <v>45178.978472222225</v>
      </c>
      <c r="Q479" s="13">
        <f t="shared" ca="1" si="46"/>
        <v>1694302140.0000002</v>
      </c>
      <c r="R479">
        <f t="shared" si="47"/>
        <v>0.89010989010989006</v>
      </c>
      <c r="S479">
        <f t="shared" si="48"/>
        <v>0.95605494505494504</v>
      </c>
    </row>
    <row r="480" spans="2:19" x14ac:dyDescent="0.25">
      <c r="B480" s="28" t="s">
        <v>122</v>
      </c>
      <c r="C480" s="29" t="s">
        <v>121</v>
      </c>
      <c r="D480" s="29" t="s">
        <v>43</v>
      </c>
      <c r="E480" s="29">
        <v>1.2</v>
      </c>
      <c r="F480" s="29">
        <v>4.8</v>
      </c>
      <c r="G480" s="30" t="s">
        <v>242</v>
      </c>
      <c r="H480" s="12">
        <f t="shared" si="43"/>
        <v>45178.916666666664</v>
      </c>
      <c r="I480" s="13">
        <f t="shared" ca="1" si="44"/>
        <v>1694296799.9999998</v>
      </c>
      <c r="K480" t="s">
        <v>142</v>
      </c>
      <c r="L480" t="s">
        <v>140</v>
      </c>
      <c r="M480">
        <v>16</v>
      </c>
      <c r="N480">
        <v>1.01</v>
      </c>
      <c r="O480" t="s">
        <v>242</v>
      </c>
      <c r="P480" s="12">
        <f t="shared" si="45"/>
        <v>45178.978472222225</v>
      </c>
      <c r="Q480" s="13">
        <f t="shared" ca="1" si="46"/>
        <v>1694302140.0000002</v>
      </c>
      <c r="R480">
        <f t="shared" si="47"/>
        <v>0.92759900990099009</v>
      </c>
      <c r="S480">
        <f t="shared" si="48"/>
        <v>0.97479950495049505</v>
      </c>
    </row>
    <row r="481" spans="2:19" x14ac:dyDescent="0.25">
      <c r="B481" s="28" t="s">
        <v>122</v>
      </c>
      <c r="C481" s="29" t="s">
        <v>121</v>
      </c>
      <c r="D481" s="29" t="s">
        <v>41</v>
      </c>
      <c r="E481" s="29">
        <v>1.19</v>
      </c>
      <c r="F481" s="29">
        <v>4.7</v>
      </c>
      <c r="G481" s="30" t="s">
        <v>242</v>
      </c>
      <c r="H481" s="12">
        <f t="shared" si="43"/>
        <v>45178.916666666664</v>
      </c>
      <c r="I481" s="13">
        <f t="shared" ca="1" si="44"/>
        <v>1694296799.9999998</v>
      </c>
      <c r="K481" t="s">
        <v>142</v>
      </c>
      <c r="L481" t="s">
        <v>140</v>
      </c>
      <c r="M481">
        <v>16</v>
      </c>
      <c r="N481">
        <v>1.01</v>
      </c>
      <c r="O481" t="s">
        <v>242</v>
      </c>
      <c r="P481" s="12">
        <f t="shared" si="45"/>
        <v>45178.978472222225</v>
      </c>
      <c r="Q481" s="13">
        <f t="shared" ca="1" si="46"/>
        <v>1694302140.0000002</v>
      </c>
      <c r="R481">
        <f t="shared" si="47"/>
        <v>0.92759900990099009</v>
      </c>
      <c r="S481">
        <f t="shared" si="48"/>
        <v>0.97479950495049505</v>
      </c>
    </row>
    <row r="482" spans="2:19" x14ac:dyDescent="0.25">
      <c r="B482" s="28" t="s">
        <v>122</v>
      </c>
      <c r="C482" s="29" t="s">
        <v>121</v>
      </c>
      <c r="D482" s="29" t="s">
        <v>13</v>
      </c>
      <c r="E482" s="29">
        <v>1.18</v>
      </c>
      <c r="F482" s="29">
        <v>5</v>
      </c>
      <c r="G482" s="30" t="s">
        <v>242</v>
      </c>
      <c r="H482" s="12">
        <f t="shared" si="43"/>
        <v>45178.916666666664</v>
      </c>
      <c r="I482" s="13">
        <f t="shared" ca="1" si="44"/>
        <v>1694296799.9999998</v>
      </c>
      <c r="K482" t="s">
        <v>142</v>
      </c>
      <c r="L482" t="s">
        <v>140</v>
      </c>
      <c r="M482">
        <v>13.5</v>
      </c>
      <c r="N482">
        <v>1.03</v>
      </c>
      <c r="O482" t="s">
        <v>242</v>
      </c>
      <c r="P482" s="12">
        <f t="shared" si="45"/>
        <v>45178.978472222225</v>
      </c>
      <c r="Q482" s="13">
        <f t="shared" ca="1" si="46"/>
        <v>1694302140.0000002</v>
      </c>
      <c r="R482">
        <f t="shared" si="47"/>
        <v>0.89679971233369293</v>
      </c>
      <c r="S482">
        <f t="shared" si="48"/>
        <v>0.95939985616684642</v>
      </c>
    </row>
    <row r="483" spans="2:19" x14ac:dyDescent="0.25">
      <c r="B483" s="28" t="s">
        <v>122</v>
      </c>
      <c r="C483" s="29" t="s">
        <v>121</v>
      </c>
      <c r="D483" s="29" t="s">
        <v>42</v>
      </c>
      <c r="E483" s="29">
        <v>1.2</v>
      </c>
      <c r="F483" s="29">
        <v>4.5999999999999996</v>
      </c>
      <c r="G483" s="30" t="s">
        <v>242</v>
      </c>
      <c r="H483" s="12">
        <f t="shared" si="43"/>
        <v>45178.916666666664</v>
      </c>
      <c r="I483" s="13">
        <f t="shared" ca="1" si="44"/>
        <v>1694296799.9999998</v>
      </c>
      <c r="K483" t="s">
        <v>142</v>
      </c>
      <c r="L483" t="s">
        <v>140</v>
      </c>
      <c r="M483">
        <v>12</v>
      </c>
      <c r="N483">
        <v>1.03</v>
      </c>
      <c r="O483" t="s">
        <v>242</v>
      </c>
      <c r="P483" s="12">
        <f t="shared" si="45"/>
        <v>45178.978472222225</v>
      </c>
      <c r="Q483" s="13">
        <f t="shared" ca="1" si="46"/>
        <v>1694302140.0000002</v>
      </c>
      <c r="R483">
        <f t="shared" si="47"/>
        <v>0.88754045307443363</v>
      </c>
      <c r="S483">
        <f t="shared" si="48"/>
        <v>0.95477022653721688</v>
      </c>
    </row>
    <row r="484" spans="2:19" x14ac:dyDescent="0.25">
      <c r="B484" s="28" t="s">
        <v>123</v>
      </c>
      <c r="C484" s="29" t="s">
        <v>121</v>
      </c>
      <c r="D484" s="29" t="s">
        <v>3</v>
      </c>
      <c r="E484" s="29">
        <v>1.43</v>
      </c>
      <c r="F484" s="29">
        <v>2.85</v>
      </c>
      <c r="G484" s="30" t="s">
        <v>242</v>
      </c>
      <c r="H484" s="12">
        <f t="shared" si="43"/>
        <v>45178.916666666664</v>
      </c>
      <c r="I484" s="13">
        <f t="shared" ca="1" si="44"/>
        <v>1694296799.9999998</v>
      </c>
      <c r="K484" t="s">
        <v>143</v>
      </c>
      <c r="L484" t="s">
        <v>144</v>
      </c>
      <c r="M484">
        <v>5.75</v>
      </c>
      <c r="N484">
        <v>1.1399999999999999</v>
      </c>
      <c r="O484" t="s">
        <v>242</v>
      </c>
      <c r="P484" s="12">
        <f t="shared" si="45"/>
        <v>45178.979166666664</v>
      </c>
      <c r="Q484" s="13">
        <f t="shared" ca="1" si="46"/>
        <v>1694302199.9999998</v>
      </c>
      <c r="R484">
        <f t="shared" si="47"/>
        <v>0.70327993897787955</v>
      </c>
      <c r="S484">
        <f t="shared" si="48"/>
        <v>0.86263996948893973</v>
      </c>
    </row>
    <row r="485" spans="2:19" x14ac:dyDescent="0.25">
      <c r="B485" s="28" t="s">
        <v>123</v>
      </c>
      <c r="C485" s="29" t="s">
        <v>121</v>
      </c>
      <c r="D485" s="29" t="s">
        <v>5</v>
      </c>
      <c r="E485" s="29">
        <v>1.42</v>
      </c>
      <c r="F485" s="29">
        <v>3</v>
      </c>
      <c r="G485" s="30" t="s">
        <v>242</v>
      </c>
      <c r="H485" s="12">
        <f t="shared" si="43"/>
        <v>45178.916666666664</v>
      </c>
      <c r="I485" s="13">
        <f t="shared" ca="1" si="44"/>
        <v>1694296799.9999998</v>
      </c>
      <c r="K485" t="s">
        <v>143</v>
      </c>
      <c r="L485" t="s">
        <v>144</v>
      </c>
      <c r="M485">
        <v>5.4</v>
      </c>
      <c r="N485">
        <v>1.18</v>
      </c>
      <c r="O485" t="s">
        <v>242</v>
      </c>
      <c r="P485" s="12">
        <f t="shared" si="45"/>
        <v>45178.979166666664</v>
      </c>
      <c r="Q485" s="13">
        <f t="shared" ca="1" si="46"/>
        <v>1694302199.9999998</v>
      </c>
      <c r="R485">
        <f t="shared" si="47"/>
        <v>0.66227244193345891</v>
      </c>
      <c r="S485">
        <f t="shared" si="48"/>
        <v>0.84213622096672947</v>
      </c>
    </row>
    <row r="486" spans="2:19" x14ac:dyDescent="0.25">
      <c r="B486" s="28" t="s">
        <v>123</v>
      </c>
      <c r="C486" s="29" t="s">
        <v>121</v>
      </c>
      <c r="D486" s="29" t="s">
        <v>2</v>
      </c>
      <c r="E486" s="29">
        <v>1.43</v>
      </c>
      <c r="F486" s="29">
        <v>2.85</v>
      </c>
      <c r="G486" s="30" t="s">
        <v>242</v>
      </c>
      <c r="H486" s="12">
        <f t="shared" si="43"/>
        <v>45178.916666666664</v>
      </c>
      <c r="I486" s="13">
        <f t="shared" ca="1" si="44"/>
        <v>1694296799.9999998</v>
      </c>
      <c r="K486" t="s">
        <v>143</v>
      </c>
      <c r="L486" t="s">
        <v>144</v>
      </c>
      <c r="M486">
        <v>5.3</v>
      </c>
      <c r="N486">
        <v>1.17</v>
      </c>
      <c r="O486" t="s">
        <v>242</v>
      </c>
      <c r="P486" s="12">
        <f t="shared" si="45"/>
        <v>45178.979166666664</v>
      </c>
      <c r="Q486" s="13">
        <f t="shared" ca="1" si="46"/>
        <v>1694302199.9999998</v>
      </c>
      <c r="R486">
        <f t="shared" si="47"/>
        <v>0.66602160941783595</v>
      </c>
      <c r="S486">
        <f t="shared" si="48"/>
        <v>0.84401080470891798</v>
      </c>
    </row>
    <row r="487" spans="2:19" x14ac:dyDescent="0.25">
      <c r="B487" s="28" t="s">
        <v>123</v>
      </c>
      <c r="C487" s="29" t="s">
        <v>121</v>
      </c>
      <c r="D487" s="29" t="s">
        <v>16</v>
      </c>
      <c r="E487" s="29">
        <v>1.42</v>
      </c>
      <c r="F487" s="29">
        <v>3</v>
      </c>
      <c r="G487" s="30" t="s">
        <v>242</v>
      </c>
      <c r="H487" s="12">
        <f t="shared" si="43"/>
        <v>45178.916666666664</v>
      </c>
      <c r="I487" s="13">
        <f t="shared" ca="1" si="44"/>
        <v>1694296799.9999998</v>
      </c>
      <c r="K487" t="s">
        <v>143</v>
      </c>
      <c r="L487" t="s">
        <v>144</v>
      </c>
      <c r="M487">
        <v>5.75</v>
      </c>
      <c r="N487">
        <v>1.1399999999999999</v>
      </c>
      <c r="O487" t="s">
        <v>242</v>
      </c>
      <c r="P487" s="12">
        <f t="shared" si="45"/>
        <v>45178.979166666664</v>
      </c>
      <c r="Q487" s="13">
        <f t="shared" ca="1" si="46"/>
        <v>1694302199.9999998</v>
      </c>
      <c r="R487">
        <f t="shared" si="47"/>
        <v>0.70327993897787955</v>
      </c>
      <c r="S487">
        <f t="shared" si="48"/>
        <v>0.86263996948893973</v>
      </c>
    </row>
    <row r="488" spans="2:19" x14ac:dyDescent="0.25">
      <c r="B488" s="28" t="s">
        <v>123</v>
      </c>
      <c r="C488" s="29" t="s">
        <v>121</v>
      </c>
      <c r="D488" s="29" t="s">
        <v>43</v>
      </c>
      <c r="E488" s="29">
        <v>1.42</v>
      </c>
      <c r="F488" s="29">
        <v>3</v>
      </c>
      <c r="G488" s="30" t="s">
        <v>242</v>
      </c>
      <c r="H488" s="12">
        <f t="shared" si="43"/>
        <v>45178.916666666664</v>
      </c>
      <c r="I488" s="13">
        <f t="shared" ca="1" si="44"/>
        <v>1694296799.9999998</v>
      </c>
      <c r="K488" t="s">
        <v>143</v>
      </c>
      <c r="L488" t="s">
        <v>144</v>
      </c>
      <c r="M488">
        <v>5.4</v>
      </c>
      <c r="N488">
        <v>1.18</v>
      </c>
      <c r="O488" t="s">
        <v>242</v>
      </c>
      <c r="P488" s="12">
        <f t="shared" si="45"/>
        <v>45178.979166666664</v>
      </c>
      <c r="Q488" s="13">
        <f t="shared" ca="1" si="46"/>
        <v>1694302199.9999998</v>
      </c>
      <c r="R488">
        <f t="shared" si="47"/>
        <v>0.66227244193345891</v>
      </c>
      <c r="S488">
        <f t="shared" si="48"/>
        <v>0.84213622096672947</v>
      </c>
    </row>
    <row r="489" spans="2:19" x14ac:dyDescent="0.25">
      <c r="B489" s="28" t="s">
        <v>123</v>
      </c>
      <c r="C489" s="29" t="s">
        <v>121</v>
      </c>
      <c r="D489" s="29" t="s">
        <v>41</v>
      </c>
      <c r="E489" s="29">
        <v>1.43</v>
      </c>
      <c r="F489" s="29">
        <v>2.84</v>
      </c>
      <c r="G489" s="30" t="s">
        <v>242</v>
      </c>
      <c r="H489" s="12">
        <f t="shared" si="43"/>
        <v>45178.916666666664</v>
      </c>
      <c r="I489" s="13">
        <f t="shared" ca="1" si="44"/>
        <v>1694296799.9999998</v>
      </c>
      <c r="K489" t="s">
        <v>143</v>
      </c>
      <c r="L489" t="s">
        <v>144</v>
      </c>
      <c r="M489">
        <v>5.3</v>
      </c>
      <c r="N489">
        <v>1.17</v>
      </c>
      <c r="O489" t="s">
        <v>242</v>
      </c>
      <c r="P489" s="12">
        <f t="shared" si="45"/>
        <v>45178.979166666664</v>
      </c>
      <c r="Q489" s="13">
        <f t="shared" ca="1" si="46"/>
        <v>1694302199.9999998</v>
      </c>
      <c r="R489">
        <f t="shared" si="47"/>
        <v>0.66602160941783595</v>
      </c>
      <c r="S489">
        <f t="shared" si="48"/>
        <v>0.84401080470891798</v>
      </c>
    </row>
    <row r="490" spans="2:19" x14ac:dyDescent="0.25">
      <c r="B490" s="28" t="s">
        <v>123</v>
      </c>
      <c r="C490" s="29" t="s">
        <v>121</v>
      </c>
      <c r="D490" s="29" t="s">
        <v>13</v>
      </c>
      <c r="E490" s="29">
        <v>1.42</v>
      </c>
      <c r="F490" s="29">
        <v>2.95</v>
      </c>
      <c r="G490" s="30" t="s">
        <v>242</v>
      </c>
      <c r="H490" s="12">
        <f t="shared" si="43"/>
        <v>45178.916666666664</v>
      </c>
      <c r="I490" s="13">
        <f t="shared" ca="1" si="44"/>
        <v>1694296799.9999998</v>
      </c>
      <c r="K490" t="s">
        <v>143</v>
      </c>
      <c r="L490" t="s">
        <v>144</v>
      </c>
      <c r="M490">
        <v>5</v>
      </c>
      <c r="N490">
        <v>1.17</v>
      </c>
      <c r="O490" t="s">
        <v>242</v>
      </c>
      <c r="P490" s="12">
        <f t="shared" si="45"/>
        <v>45178.979166666664</v>
      </c>
      <c r="Q490" s="13">
        <f t="shared" ca="1" si="46"/>
        <v>1694302199.9999998</v>
      </c>
      <c r="R490">
        <f t="shared" si="47"/>
        <v>0.65470085470085482</v>
      </c>
      <c r="S490">
        <f t="shared" si="48"/>
        <v>0.83835042735042742</v>
      </c>
    </row>
    <row r="491" spans="2:19" x14ac:dyDescent="0.25">
      <c r="B491" s="28" t="s">
        <v>123</v>
      </c>
      <c r="C491" s="29" t="s">
        <v>121</v>
      </c>
      <c r="D491" s="29" t="s">
        <v>42</v>
      </c>
      <c r="E491" s="29">
        <v>1.48</v>
      </c>
      <c r="F491" s="29">
        <v>2.7</v>
      </c>
      <c r="G491" s="30" t="s">
        <v>242</v>
      </c>
      <c r="H491" s="12">
        <f t="shared" si="43"/>
        <v>45178.916666666664</v>
      </c>
      <c r="I491" s="13">
        <f t="shared" ca="1" si="44"/>
        <v>1694296799.9999998</v>
      </c>
      <c r="K491" t="s">
        <v>143</v>
      </c>
      <c r="L491" t="s">
        <v>144</v>
      </c>
      <c r="M491">
        <v>5.25</v>
      </c>
      <c r="N491">
        <v>1.17</v>
      </c>
      <c r="O491" t="s">
        <v>242</v>
      </c>
      <c r="P491" s="12">
        <f t="shared" si="45"/>
        <v>45178.979166666664</v>
      </c>
      <c r="Q491" s="13">
        <f t="shared" ca="1" si="46"/>
        <v>1694302199.9999998</v>
      </c>
      <c r="R491">
        <f t="shared" si="47"/>
        <v>0.66422466422466431</v>
      </c>
      <c r="S491">
        <f t="shared" si="48"/>
        <v>0.84311233211233216</v>
      </c>
    </row>
    <row r="492" spans="2:19" x14ac:dyDescent="0.25">
      <c r="B492" s="28" t="s">
        <v>124</v>
      </c>
      <c r="C492" s="29" t="s">
        <v>121</v>
      </c>
      <c r="D492" s="29" t="s">
        <v>2</v>
      </c>
      <c r="E492" s="29">
        <v>1.43</v>
      </c>
      <c r="F492" s="29">
        <v>2.88</v>
      </c>
      <c r="G492" s="30" t="s">
        <v>242</v>
      </c>
      <c r="H492" s="12">
        <f t="shared" si="43"/>
        <v>45178.916666666664</v>
      </c>
      <c r="I492" s="13">
        <f t="shared" ca="1" si="44"/>
        <v>1694296799.9999998</v>
      </c>
      <c r="K492" t="s">
        <v>143</v>
      </c>
      <c r="L492" t="s">
        <v>144</v>
      </c>
      <c r="M492">
        <v>5.5</v>
      </c>
      <c r="N492">
        <v>1.17</v>
      </c>
      <c r="O492" t="s">
        <v>242</v>
      </c>
      <c r="P492" s="12">
        <f t="shared" si="45"/>
        <v>45178.979166666664</v>
      </c>
      <c r="Q492" s="13">
        <f t="shared" ca="1" si="46"/>
        <v>1694302199.9999998</v>
      </c>
      <c r="R492">
        <f t="shared" si="47"/>
        <v>0.67288267288267289</v>
      </c>
      <c r="S492">
        <f t="shared" si="48"/>
        <v>0.84744133644133646</v>
      </c>
    </row>
    <row r="493" spans="2:19" x14ac:dyDescent="0.25">
      <c r="B493" s="28" t="s">
        <v>124</v>
      </c>
      <c r="C493" s="29" t="s">
        <v>121</v>
      </c>
      <c r="D493" s="29" t="s">
        <v>3</v>
      </c>
      <c r="E493" s="29">
        <v>1.43</v>
      </c>
      <c r="F493" s="29">
        <v>2.88</v>
      </c>
      <c r="G493" s="30" t="s">
        <v>242</v>
      </c>
      <c r="H493" s="12">
        <f t="shared" si="43"/>
        <v>45178.916666666664</v>
      </c>
      <c r="I493" s="13">
        <f t="shared" ca="1" si="44"/>
        <v>1694296799.9999998</v>
      </c>
      <c r="K493" t="s">
        <v>143</v>
      </c>
      <c r="L493" t="s">
        <v>144</v>
      </c>
      <c r="M493">
        <v>5.25</v>
      </c>
      <c r="N493">
        <v>1.17</v>
      </c>
      <c r="O493" t="s">
        <v>242</v>
      </c>
      <c r="P493" s="12">
        <f t="shared" si="45"/>
        <v>45178.979166666664</v>
      </c>
      <c r="Q493" s="13">
        <f t="shared" ca="1" si="46"/>
        <v>1694302199.9999998</v>
      </c>
      <c r="R493">
        <f t="shared" si="47"/>
        <v>0.66422466422466431</v>
      </c>
      <c r="S493">
        <f t="shared" si="48"/>
        <v>0.84311233211233216</v>
      </c>
    </row>
    <row r="494" spans="2:19" x14ac:dyDescent="0.25">
      <c r="B494" s="28" t="s">
        <v>124</v>
      </c>
      <c r="C494" s="29" t="s">
        <v>121</v>
      </c>
      <c r="D494" s="29" t="s">
        <v>16</v>
      </c>
      <c r="E494" s="29">
        <v>1.4</v>
      </c>
      <c r="F494" s="29">
        <v>3.05</v>
      </c>
      <c r="G494" s="30" t="s">
        <v>242</v>
      </c>
      <c r="H494" s="12">
        <f t="shared" si="43"/>
        <v>45178.916666666664</v>
      </c>
      <c r="I494" s="13">
        <f t="shared" ca="1" si="44"/>
        <v>1694296799.9999998</v>
      </c>
      <c r="K494" t="s">
        <v>143</v>
      </c>
      <c r="L494" t="s">
        <v>144</v>
      </c>
      <c r="M494">
        <v>5.25</v>
      </c>
      <c r="N494">
        <v>1.17</v>
      </c>
      <c r="O494" t="s">
        <v>242</v>
      </c>
      <c r="P494" s="12">
        <f t="shared" si="45"/>
        <v>45178.979166666664</v>
      </c>
      <c r="Q494" s="13">
        <f t="shared" ca="1" si="46"/>
        <v>1694302199.9999998</v>
      </c>
      <c r="R494">
        <f t="shared" si="47"/>
        <v>0.66422466422466431</v>
      </c>
      <c r="S494">
        <f t="shared" si="48"/>
        <v>0.84311233211233216</v>
      </c>
    </row>
    <row r="495" spans="2:19" x14ac:dyDescent="0.25">
      <c r="B495" s="28" t="s">
        <v>124</v>
      </c>
      <c r="C495" s="29" t="s">
        <v>121</v>
      </c>
      <c r="D495" s="29" t="s">
        <v>43</v>
      </c>
      <c r="E495" s="29">
        <v>1.4</v>
      </c>
      <c r="F495" s="29">
        <v>3.1</v>
      </c>
      <c r="G495" s="30" t="s">
        <v>242</v>
      </c>
      <c r="H495" s="12">
        <f t="shared" si="43"/>
        <v>45178.916666666664</v>
      </c>
      <c r="I495" s="13">
        <f t="shared" ca="1" si="44"/>
        <v>1694296799.9999998</v>
      </c>
      <c r="K495" t="s">
        <v>143</v>
      </c>
      <c r="L495" t="s">
        <v>144</v>
      </c>
      <c r="M495">
        <v>5.2</v>
      </c>
      <c r="N495">
        <v>1.17</v>
      </c>
      <c r="O495" t="s">
        <v>242</v>
      </c>
      <c r="P495" s="12">
        <f t="shared" si="45"/>
        <v>45178.979166666664</v>
      </c>
      <c r="Q495" s="13">
        <f t="shared" ca="1" si="46"/>
        <v>1694302199.9999998</v>
      </c>
      <c r="R495">
        <f t="shared" si="47"/>
        <v>0.66239316239316248</v>
      </c>
      <c r="S495">
        <f t="shared" si="48"/>
        <v>0.84219658119658125</v>
      </c>
    </row>
    <row r="496" spans="2:19" x14ac:dyDescent="0.25">
      <c r="B496" s="28" t="s">
        <v>124</v>
      </c>
      <c r="C496" s="29" t="s">
        <v>121</v>
      </c>
      <c r="D496" s="29" t="s">
        <v>41</v>
      </c>
      <c r="E496" s="29">
        <v>1.39</v>
      </c>
      <c r="F496" s="29">
        <v>3.06</v>
      </c>
      <c r="G496" s="30" t="s">
        <v>242</v>
      </c>
      <c r="H496" s="12">
        <f t="shared" si="43"/>
        <v>45178.916666666664</v>
      </c>
      <c r="I496" s="13">
        <f t="shared" ca="1" si="44"/>
        <v>1694296799.9999998</v>
      </c>
      <c r="K496" t="s">
        <v>143</v>
      </c>
      <c r="L496" t="s">
        <v>144</v>
      </c>
      <c r="M496">
        <v>4.5999999999999996</v>
      </c>
      <c r="N496">
        <v>1.2</v>
      </c>
      <c r="O496" t="s">
        <v>242</v>
      </c>
      <c r="P496" s="12">
        <f t="shared" si="45"/>
        <v>45178.979166666664</v>
      </c>
      <c r="Q496" s="13">
        <f t="shared" ca="1" si="46"/>
        <v>1694302199.9999998</v>
      </c>
      <c r="R496">
        <f t="shared" si="47"/>
        <v>0.61594202898550732</v>
      </c>
      <c r="S496">
        <f t="shared" si="48"/>
        <v>0.81897101449275367</v>
      </c>
    </row>
    <row r="497" spans="2:19" x14ac:dyDescent="0.25">
      <c r="B497" s="28" t="s">
        <v>124</v>
      </c>
      <c r="C497" s="29" t="s">
        <v>121</v>
      </c>
      <c r="D497" s="29" t="s">
        <v>5</v>
      </c>
      <c r="E497" s="29">
        <v>1.4</v>
      </c>
      <c r="F497" s="29">
        <v>3.1</v>
      </c>
      <c r="G497" s="30" t="s">
        <v>242</v>
      </c>
      <c r="H497" s="12">
        <f t="shared" si="43"/>
        <v>45178.916666666664</v>
      </c>
      <c r="I497" s="13">
        <f t="shared" ca="1" si="44"/>
        <v>1694296799.9999998</v>
      </c>
      <c r="K497" t="s">
        <v>143</v>
      </c>
      <c r="L497" t="s">
        <v>144</v>
      </c>
      <c r="M497">
        <v>5.4</v>
      </c>
      <c r="N497">
        <v>1.1599999999999999</v>
      </c>
      <c r="O497" t="s">
        <v>242</v>
      </c>
      <c r="P497" s="12">
        <f t="shared" si="45"/>
        <v>45178.979166666664</v>
      </c>
      <c r="Q497" s="13">
        <f t="shared" ca="1" si="46"/>
        <v>1694302199.9999998</v>
      </c>
      <c r="R497">
        <f t="shared" si="47"/>
        <v>0.67688378033205621</v>
      </c>
      <c r="S497">
        <f t="shared" si="48"/>
        <v>0.84944189016602811</v>
      </c>
    </row>
    <row r="498" spans="2:19" x14ac:dyDescent="0.25">
      <c r="B498" s="28" t="s">
        <v>124</v>
      </c>
      <c r="C498" s="29" t="s">
        <v>121</v>
      </c>
      <c r="D498" s="29" t="s">
        <v>42</v>
      </c>
      <c r="E498" s="29">
        <v>1.45</v>
      </c>
      <c r="F498" s="29">
        <v>2.8</v>
      </c>
      <c r="G498" s="30" t="s">
        <v>242</v>
      </c>
      <c r="H498" s="12">
        <f t="shared" si="43"/>
        <v>45178.916666666664</v>
      </c>
      <c r="I498" s="13">
        <f t="shared" ca="1" si="44"/>
        <v>1694296799.9999998</v>
      </c>
      <c r="K498" t="s">
        <v>145</v>
      </c>
      <c r="L498" t="s">
        <v>144</v>
      </c>
      <c r="M498">
        <v>10</v>
      </c>
      <c r="N498">
        <v>1.05</v>
      </c>
      <c r="O498" t="s">
        <v>242</v>
      </c>
      <c r="P498" s="12">
        <f t="shared" si="45"/>
        <v>45178.979166666664</v>
      </c>
      <c r="Q498" s="13">
        <f t="shared" ca="1" si="46"/>
        <v>1694302199.9999998</v>
      </c>
      <c r="R498">
        <f t="shared" si="47"/>
        <v>0.85238095238095235</v>
      </c>
      <c r="S498">
        <f t="shared" si="48"/>
        <v>0.93719047619047613</v>
      </c>
    </row>
    <row r="499" spans="2:19" x14ac:dyDescent="0.25">
      <c r="B499" s="28" t="s">
        <v>125</v>
      </c>
      <c r="C499" s="29" t="s">
        <v>126</v>
      </c>
      <c r="D499" s="29" t="s">
        <v>13</v>
      </c>
      <c r="E499" s="29">
        <v>3.35</v>
      </c>
      <c r="F499" s="29">
        <v>1.34</v>
      </c>
      <c r="G499" s="30" t="s">
        <v>242</v>
      </c>
      <c r="H499" s="12">
        <f t="shared" si="43"/>
        <v>45178.936805555553</v>
      </c>
      <c r="I499" s="13">
        <f t="shared" ca="1" si="44"/>
        <v>1694298539.9999998</v>
      </c>
      <c r="K499" t="s">
        <v>145</v>
      </c>
      <c r="L499" t="s">
        <v>144</v>
      </c>
      <c r="M499">
        <v>8.6999999999999993</v>
      </c>
      <c r="N499">
        <v>1.08</v>
      </c>
      <c r="O499" t="s">
        <v>242</v>
      </c>
      <c r="P499" s="12">
        <f t="shared" si="45"/>
        <v>45178.979166666664</v>
      </c>
      <c r="Q499" s="13">
        <f t="shared" ca="1" si="46"/>
        <v>1694302199.9999998</v>
      </c>
      <c r="R499">
        <f t="shared" si="47"/>
        <v>0.81098339719029366</v>
      </c>
      <c r="S499">
        <f t="shared" si="48"/>
        <v>0.91649169859514679</v>
      </c>
    </row>
    <row r="500" spans="2:19" x14ac:dyDescent="0.25">
      <c r="B500" s="28" t="s">
        <v>125</v>
      </c>
      <c r="C500" s="29" t="s">
        <v>126</v>
      </c>
      <c r="D500" s="29" t="s">
        <v>10</v>
      </c>
      <c r="E500" s="29">
        <v>3.6</v>
      </c>
      <c r="F500" s="29">
        <v>1.31</v>
      </c>
      <c r="G500" s="30" t="s">
        <v>242</v>
      </c>
      <c r="H500" s="12">
        <f t="shared" si="43"/>
        <v>45178.936805555553</v>
      </c>
      <c r="I500" s="13">
        <f t="shared" ca="1" si="44"/>
        <v>1694298539.9999998</v>
      </c>
      <c r="K500" t="s">
        <v>145</v>
      </c>
      <c r="L500" t="s">
        <v>144</v>
      </c>
      <c r="M500">
        <v>9</v>
      </c>
      <c r="N500">
        <v>1.06</v>
      </c>
      <c r="O500" t="s">
        <v>242</v>
      </c>
      <c r="P500" s="12">
        <f t="shared" si="45"/>
        <v>45178.979166666664</v>
      </c>
      <c r="Q500" s="13">
        <f t="shared" ca="1" si="46"/>
        <v>1694302199.9999998</v>
      </c>
      <c r="R500">
        <f t="shared" si="47"/>
        <v>0.83228511530398319</v>
      </c>
      <c r="S500">
        <f t="shared" si="48"/>
        <v>0.92714255765199161</v>
      </c>
    </row>
    <row r="501" spans="2:19" x14ac:dyDescent="0.25">
      <c r="B501" s="28" t="s">
        <v>125</v>
      </c>
      <c r="C501" s="29" t="s">
        <v>126</v>
      </c>
      <c r="D501" s="29" t="s">
        <v>2</v>
      </c>
      <c r="E501" s="29">
        <v>3.45</v>
      </c>
      <c r="F501" s="29">
        <v>1.32</v>
      </c>
      <c r="G501" s="30" t="s">
        <v>242</v>
      </c>
      <c r="H501" s="12">
        <f t="shared" si="43"/>
        <v>45178.936805555553</v>
      </c>
      <c r="I501" s="13">
        <f t="shared" ca="1" si="44"/>
        <v>1694298539.9999998</v>
      </c>
      <c r="K501" t="s">
        <v>145</v>
      </c>
      <c r="L501" t="s">
        <v>144</v>
      </c>
      <c r="M501">
        <v>9</v>
      </c>
      <c r="N501">
        <v>1.06</v>
      </c>
      <c r="O501" t="s">
        <v>242</v>
      </c>
      <c r="P501" s="12">
        <f t="shared" si="45"/>
        <v>45178.979166666664</v>
      </c>
      <c r="Q501" s="13">
        <f t="shared" ca="1" si="46"/>
        <v>1694302199.9999998</v>
      </c>
      <c r="R501">
        <f t="shared" si="47"/>
        <v>0.83228511530398319</v>
      </c>
      <c r="S501">
        <f t="shared" si="48"/>
        <v>0.92714255765199161</v>
      </c>
    </row>
    <row r="502" spans="2:19" x14ac:dyDescent="0.25">
      <c r="B502" s="28" t="s">
        <v>125</v>
      </c>
      <c r="C502" s="29" t="s">
        <v>126</v>
      </c>
      <c r="D502" s="29" t="s">
        <v>3</v>
      </c>
      <c r="E502" s="29">
        <v>3.45</v>
      </c>
      <c r="F502" s="29">
        <v>1.32</v>
      </c>
      <c r="G502" s="30" t="s">
        <v>242</v>
      </c>
      <c r="H502" s="12">
        <f t="shared" si="43"/>
        <v>45178.936805555553</v>
      </c>
      <c r="I502" s="13">
        <f t="shared" ca="1" si="44"/>
        <v>1694298539.9999998</v>
      </c>
      <c r="K502" t="s">
        <v>145</v>
      </c>
      <c r="L502" t="s">
        <v>144</v>
      </c>
      <c r="M502">
        <v>9.25</v>
      </c>
      <c r="N502">
        <v>1.07</v>
      </c>
      <c r="O502" t="s">
        <v>242</v>
      </c>
      <c r="P502" s="12">
        <f t="shared" si="45"/>
        <v>45178.979166666664</v>
      </c>
      <c r="Q502" s="13">
        <f t="shared" ca="1" si="46"/>
        <v>1694302199.9999998</v>
      </c>
      <c r="R502">
        <f t="shared" si="47"/>
        <v>0.82647133114422833</v>
      </c>
      <c r="S502">
        <f t="shared" si="48"/>
        <v>0.92423566557211423</v>
      </c>
    </row>
    <row r="503" spans="2:19" x14ac:dyDescent="0.25">
      <c r="B503" s="28" t="s">
        <v>125</v>
      </c>
      <c r="C503" s="29" t="s">
        <v>126</v>
      </c>
      <c r="D503" s="29" t="s">
        <v>43</v>
      </c>
      <c r="E503" s="29">
        <v>3.5</v>
      </c>
      <c r="F503" s="29">
        <v>1.32</v>
      </c>
      <c r="G503" s="30" t="s">
        <v>242</v>
      </c>
      <c r="H503" s="12">
        <f t="shared" si="43"/>
        <v>45178.936805555553</v>
      </c>
      <c r="I503" s="13">
        <f t="shared" ca="1" si="44"/>
        <v>1694298539.9999998</v>
      </c>
      <c r="K503" t="s">
        <v>145</v>
      </c>
      <c r="L503" t="s">
        <v>144</v>
      </c>
      <c r="M503">
        <v>9</v>
      </c>
      <c r="N503">
        <v>1.07</v>
      </c>
      <c r="O503" t="s">
        <v>242</v>
      </c>
      <c r="P503" s="12">
        <f t="shared" si="45"/>
        <v>45178.979166666664</v>
      </c>
      <c r="Q503" s="13">
        <f t="shared" ca="1" si="46"/>
        <v>1694302199.9999998</v>
      </c>
      <c r="R503">
        <f t="shared" si="47"/>
        <v>0.82346832814122539</v>
      </c>
      <c r="S503">
        <f t="shared" si="48"/>
        <v>0.92273416407061271</v>
      </c>
    </row>
    <row r="504" spans="2:19" x14ac:dyDescent="0.25">
      <c r="B504" s="28" t="s">
        <v>125</v>
      </c>
      <c r="C504" s="29" t="s">
        <v>126</v>
      </c>
      <c r="D504" s="29" t="s">
        <v>41</v>
      </c>
      <c r="E504" s="29">
        <v>3.46</v>
      </c>
      <c r="F504" s="29">
        <v>1.31</v>
      </c>
      <c r="G504" s="30" t="s">
        <v>242</v>
      </c>
      <c r="H504" s="12">
        <f t="shared" si="43"/>
        <v>45178.936805555553</v>
      </c>
      <c r="I504" s="13">
        <f t="shared" ca="1" si="44"/>
        <v>1694298539.9999998</v>
      </c>
      <c r="K504" t="s">
        <v>145</v>
      </c>
      <c r="L504" t="s">
        <v>144</v>
      </c>
      <c r="M504">
        <v>9.5</v>
      </c>
      <c r="N504">
        <v>1.07</v>
      </c>
      <c r="O504" t="s">
        <v>242</v>
      </c>
      <c r="P504" s="12">
        <f t="shared" si="45"/>
        <v>45178.979166666664</v>
      </c>
      <c r="Q504" s="13">
        <f t="shared" ca="1" si="46"/>
        <v>1694302199.9999998</v>
      </c>
      <c r="R504">
        <f t="shared" si="47"/>
        <v>0.82931628135759961</v>
      </c>
      <c r="S504">
        <f t="shared" si="48"/>
        <v>0.92565814067879981</v>
      </c>
    </row>
    <row r="505" spans="2:19" x14ac:dyDescent="0.25">
      <c r="B505" s="28" t="s">
        <v>125</v>
      </c>
      <c r="C505" s="29" t="s">
        <v>126</v>
      </c>
      <c r="D505" s="29" t="s">
        <v>42</v>
      </c>
      <c r="E505" s="29">
        <v>3.35</v>
      </c>
      <c r="F505" s="29">
        <v>1.33</v>
      </c>
      <c r="G505" s="30" t="s">
        <v>242</v>
      </c>
      <c r="H505" s="12">
        <f t="shared" si="43"/>
        <v>45178.936805555553</v>
      </c>
      <c r="I505" s="13">
        <f t="shared" ca="1" si="44"/>
        <v>1694298539.9999998</v>
      </c>
      <c r="K505" t="s">
        <v>145</v>
      </c>
      <c r="L505" t="s">
        <v>144</v>
      </c>
      <c r="M505">
        <v>9.25</v>
      </c>
      <c r="N505">
        <v>1.07</v>
      </c>
      <c r="O505" t="s">
        <v>242</v>
      </c>
      <c r="P505" s="12">
        <f t="shared" si="45"/>
        <v>45178.979166666664</v>
      </c>
      <c r="Q505" s="13">
        <f t="shared" ca="1" si="46"/>
        <v>1694302199.9999998</v>
      </c>
      <c r="R505">
        <f t="shared" si="47"/>
        <v>0.82647133114422833</v>
      </c>
      <c r="S505">
        <f t="shared" si="48"/>
        <v>0.92423566557211423</v>
      </c>
    </row>
    <row r="506" spans="2:19" x14ac:dyDescent="0.25">
      <c r="B506" s="28" t="s">
        <v>127</v>
      </c>
      <c r="C506" s="29" t="s">
        <v>128</v>
      </c>
      <c r="D506" s="29" t="s">
        <v>10</v>
      </c>
      <c r="E506" s="29">
        <v>5.25</v>
      </c>
      <c r="F506" s="29">
        <v>1.17</v>
      </c>
      <c r="G506" s="30" t="s">
        <v>242</v>
      </c>
      <c r="H506" s="12">
        <f t="shared" si="43"/>
        <v>45178.9375</v>
      </c>
      <c r="I506" s="13">
        <f t="shared" ca="1" si="44"/>
        <v>1694298600</v>
      </c>
      <c r="K506" t="s">
        <v>145</v>
      </c>
      <c r="L506" t="s">
        <v>144</v>
      </c>
      <c r="M506">
        <v>8.5</v>
      </c>
      <c r="N506">
        <v>1.07</v>
      </c>
      <c r="O506" t="s">
        <v>242</v>
      </c>
      <c r="P506" s="12">
        <f t="shared" si="45"/>
        <v>45178.979166666664</v>
      </c>
      <c r="Q506" s="13">
        <f t="shared" ca="1" si="46"/>
        <v>1694302199.9999998</v>
      </c>
      <c r="R506">
        <f t="shared" si="47"/>
        <v>0.816932380428807</v>
      </c>
      <c r="S506">
        <f t="shared" si="48"/>
        <v>0.91946619021440346</v>
      </c>
    </row>
    <row r="507" spans="2:19" x14ac:dyDescent="0.25">
      <c r="B507" s="28" t="s">
        <v>127</v>
      </c>
      <c r="C507" s="29" t="s">
        <v>128</v>
      </c>
      <c r="D507" s="29" t="s">
        <v>16</v>
      </c>
      <c r="E507" s="29">
        <v>5.05</v>
      </c>
      <c r="F507" s="29">
        <v>1.19</v>
      </c>
      <c r="G507" s="30" t="s">
        <v>242</v>
      </c>
      <c r="H507" s="12">
        <f t="shared" si="43"/>
        <v>45178.9375</v>
      </c>
      <c r="I507" s="13">
        <f t="shared" ca="1" si="44"/>
        <v>1694298600</v>
      </c>
      <c r="K507" t="s">
        <v>145</v>
      </c>
      <c r="L507" t="s">
        <v>144</v>
      </c>
      <c r="M507">
        <v>8.5</v>
      </c>
      <c r="N507">
        <v>1.08</v>
      </c>
      <c r="O507" t="s">
        <v>242</v>
      </c>
      <c r="P507" s="12">
        <f t="shared" si="45"/>
        <v>45178.979166666664</v>
      </c>
      <c r="Q507" s="13">
        <f t="shared" ca="1" si="46"/>
        <v>1694302199.9999998</v>
      </c>
      <c r="R507">
        <f t="shared" si="47"/>
        <v>0.80827886710239638</v>
      </c>
      <c r="S507">
        <f t="shared" si="48"/>
        <v>0.9151394335511982</v>
      </c>
    </row>
    <row r="508" spans="2:19" x14ac:dyDescent="0.25">
      <c r="B508" s="28" t="s">
        <v>127</v>
      </c>
      <c r="C508" s="29" t="s">
        <v>128</v>
      </c>
      <c r="D508" s="29" t="s">
        <v>3</v>
      </c>
      <c r="E508" s="29">
        <v>4.9000000000000004</v>
      </c>
      <c r="F508" s="29">
        <v>1.18</v>
      </c>
      <c r="G508" s="30" t="s">
        <v>242</v>
      </c>
      <c r="H508" s="12">
        <f t="shared" si="43"/>
        <v>45178.9375</v>
      </c>
      <c r="I508" s="13">
        <f t="shared" ca="1" si="44"/>
        <v>1694298600</v>
      </c>
      <c r="K508" t="s">
        <v>145</v>
      </c>
      <c r="L508" t="s">
        <v>144</v>
      </c>
      <c r="M508">
        <v>8.5</v>
      </c>
      <c r="N508">
        <v>1.08</v>
      </c>
      <c r="O508" t="s">
        <v>242</v>
      </c>
      <c r="P508" s="12">
        <f t="shared" si="45"/>
        <v>45178.979166666664</v>
      </c>
      <c r="Q508" s="13">
        <f t="shared" ca="1" si="46"/>
        <v>1694302199.9999998</v>
      </c>
      <c r="R508">
        <f t="shared" si="47"/>
        <v>0.80827886710239638</v>
      </c>
      <c r="S508">
        <f t="shared" si="48"/>
        <v>0.9151394335511982</v>
      </c>
    </row>
    <row r="509" spans="2:19" x14ac:dyDescent="0.25">
      <c r="B509" s="28" t="s">
        <v>127</v>
      </c>
      <c r="C509" s="29" t="s">
        <v>128</v>
      </c>
      <c r="D509" s="29" t="s">
        <v>5</v>
      </c>
      <c r="E509" s="29">
        <v>4.75</v>
      </c>
      <c r="F509" s="29">
        <v>1.19</v>
      </c>
      <c r="G509" s="30" t="s">
        <v>242</v>
      </c>
      <c r="H509" s="12">
        <f t="shared" si="43"/>
        <v>45178.9375</v>
      </c>
      <c r="I509" s="13">
        <f t="shared" ca="1" si="44"/>
        <v>1694298600</v>
      </c>
      <c r="K509" t="s">
        <v>145</v>
      </c>
      <c r="L509" t="s">
        <v>144</v>
      </c>
      <c r="M509">
        <v>8.9</v>
      </c>
      <c r="N509">
        <v>1.07</v>
      </c>
      <c r="O509" t="s">
        <v>242</v>
      </c>
      <c r="P509" s="12">
        <f t="shared" si="45"/>
        <v>45178.979166666664</v>
      </c>
      <c r="Q509" s="13">
        <f t="shared" ca="1" si="46"/>
        <v>1694302199.9999998</v>
      </c>
      <c r="R509">
        <f t="shared" si="47"/>
        <v>0.82221988869053875</v>
      </c>
      <c r="S509">
        <f t="shared" si="48"/>
        <v>0.92210994434526938</v>
      </c>
    </row>
    <row r="510" spans="2:19" x14ac:dyDescent="0.25">
      <c r="B510" s="28" t="s">
        <v>127</v>
      </c>
      <c r="C510" s="29" t="s">
        <v>128</v>
      </c>
      <c r="D510" s="29" t="s">
        <v>2</v>
      </c>
      <c r="E510" s="29">
        <v>4.9000000000000004</v>
      </c>
      <c r="F510" s="29">
        <v>1.18</v>
      </c>
      <c r="G510" s="30" t="s">
        <v>242</v>
      </c>
      <c r="H510" s="12">
        <f t="shared" si="43"/>
        <v>45178.9375</v>
      </c>
      <c r="I510" s="13">
        <f t="shared" ca="1" si="44"/>
        <v>1694298600</v>
      </c>
      <c r="K510" t="s">
        <v>145</v>
      </c>
      <c r="L510" t="s">
        <v>144</v>
      </c>
      <c r="M510">
        <v>10.199999999999999</v>
      </c>
      <c r="N510">
        <v>1.06</v>
      </c>
      <c r="O510" t="s">
        <v>242</v>
      </c>
      <c r="P510" s="12">
        <f t="shared" si="45"/>
        <v>45178.979166666664</v>
      </c>
      <c r="Q510" s="13">
        <f t="shared" ca="1" si="46"/>
        <v>1694302199.9999998</v>
      </c>
      <c r="R510">
        <f t="shared" si="47"/>
        <v>0.84535701072881975</v>
      </c>
      <c r="S510">
        <f t="shared" si="48"/>
        <v>0.93367850536440988</v>
      </c>
    </row>
    <row r="511" spans="2:19" x14ac:dyDescent="0.25">
      <c r="B511" s="28" t="s">
        <v>127</v>
      </c>
      <c r="C511" s="29" t="s">
        <v>128</v>
      </c>
      <c r="D511" s="29" t="s">
        <v>43</v>
      </c>
      <c r="E511" s="29">
        <v>5</v>
      </c>
      <c r="F511" s="29">
        <v>1.18</v>
      </c>
      <c r="G511" s="30" t="s">
        <v>242</v>
      </c>
      <c r="H511" s="12">
        <f t="shared" si="43"/>
        <v>45178.9375</v>
      </c>
      <c r="I511" s="13">
        <f t="shared" ca="1" si="44"/>
        <v>1694298600</v>
      </c>
      <c r="K511" t="s">
        <v>146</v>
      </c>
      <c r="L511" t="s">
        <v>147</v>
      </c>
      <c r="M511">
        <v>1.1399999999999999</v>
      </c>
      <c r="N511">
        <v>6</v>
      </c>
      <c r="O511" t="s">
        <v>242</v>
      </c>
      <c r="P511" s="12">
        <f t="shared" si="45"/>
        <v>45179</v>
      </c>
      <c r="Q511" s="13">
        <f t="shared" ca="1" si="46"/>
        <v>1694304000</v>
      </c>
      <c r="R511">
        <f t="shared" si="47"/>
        <v>0.71052631578947378</v>
      </c>
      <c r="S511">
        <f t="shared" si="48"/>
        <v>0.86626315789473685</v>
      </c>
    </row>
    <row r="512" spans="2:19" x14ac:dyDescent="0.25">
      <c r="B512" s="28" t="s">
        <v>127</v>
      </c>
      <c r="C512" s="29" t="s">
        <v>128</v>
      </c>
      <c r="D512" s="29" t="s">
        <v>41</v>
      </c>
      <c r="E512" s="29">
        <v>4.8</v>
      </c>
      <c r="F512" s="29">
        <v>1.19</v>
      </c>
      <c r="G512" s="30" t="s">
        <v>242</v>
      </c>
      <c r="H512" s="12">
        <f t="shared" si="43"/>
        <v>45178.9375</v>
      </c>
      <c r="I512" s="13">
        <f t="shared" ca="1" si="44"/>
        <v>1694298600</v>
      </c>
      <c r="K512" t="s">
        <v>146</v>
      </c>
      <c r="L512" t="s">
        <v>147</v>
      </c>
      <c r="M512">
        <v>1.1499999999999999</v>
      </c>
      <c r="N512">
        <v>6</v>
      </c>
      <c r="O512" t="s">
        <v>242</v>
      </c>
      <c r="P512" s="12">
        <f t="shared" si="45"/>
        <v>45179</v>
      </c>
      <c r="Q512" s="13">
        <f t="shared" ca="1" si="46"/>
        <v>1694304000</v>
      </c>
      <c r="R512">
        <f t="shared" si="47"/>
        <v>0.70289855072463781</v>
      </c>
      <c r="S512">
        <f t="shared" si="48"/>
        <v>0.86244927536231897</v>
      </c>
    </row>
    <row r="513" spans="2:19" x14ac:dyDescent="0.25">
      <c r="B513" s="28" t="s">
        <v>127</v>
      </c>
      <c r="C513" s="29" t="s">
        <v>128</v>
      </c>
      <c r="D513" s="29" t="s">
        <v>13</v>
      </c>
      <c r="E513" s="29">
        <v>5.2</v>
      </c>
      <c r="F513" s="29">
        <v>1.18</v>
      </c>
      <c r="G513" s="30" t="s">
        <v>242</v>
      </c>
      <c r="H513" s="12">
        <f t="shared" si="43"/>
        <v>45178.9375</v>
      </c>
      <c r="I513" s="13">
        <f t="shared" ca="1" si="44"/>
        <v>1694298600</v>
      </c>
      <c r="K513" t="s">
        <v>146</v>
      </c>
      <c r="L513" t="s">
        <v>147</v>
      </c>
      <c r="M513">
        <v>1.1100000000000001</v>
      </c>
      <c r="N513">
        <v>7</v>
      </c>
      <c r="O513" t="s">
        <v>242</v>
      </c>
      <c r="P513" s="12">
        <f t="shared" si="45"/>
        <v>45179</v>
      </c>
      <c r="Q513" s="13">
        <f t="shared" ca="1" si="46"/>
        <v>1694304000</v>
      </c>
      <c r="R513">
        <f t="shared" si="47"/>
        <v>0.75804375804375801</v>
      </c>
      <c r="S513">
        <f t="shared" si="48"/>
        <v>0.89002187902187901</v>
      </c>
    </row>
    <row r="514" spans="2:19" x14ac:dyDescent="0.25">
      <c r="B514" s="28" t="s">
        <v>127</v>
      </c>
      <c r="C514" s="29" t="s">
        <v>128</v>
      </c>
      <c r="D514" s="29" t="s">
        <v>42</v>
      </c>
      <c r="E514" s="29">
        <v>4.5999999999999996</v>
      </c>
      <c r="F514" s="29">
        <v>1.2</v>
      </c>
      <c r="G514" s="30" t="s">
        <v>242</v>
      </c>
      <c r="H514" s="12">
        <f t="shared" si="43"/>
        <v>45178.9375</v>
      </c>
      <c r="I514" s="13">
        <f t="shared" ca="1" si="44"/>
        <v>1694298600</v>
      </c>
      <c r="K514" t="s">
        <v>146</v>
      </c>
      <c r="L514" t="s">
        <v>147</v>
      </c>
      <c r="M514">
        <v>1.1299999999999999</v>
      </c>
      <c r="N514">
        <v>6.25</v>
      </c>
      <c r="O514" t="s">
        <v>242</v>
      </c>
      <c r="P514" s="12">
        <f t="shared" si="45"/>
        <v>45179</v>
      </c>
      <c r="Q514" s="13">
        <f t="shared" ca="1" si="46"/>
        <v>1694304000</v>
      </c>
      <c r="R514">
        <f t="shared" si="47"/>
        <v>0.72495575221238939</v>
      </c>
      <c r="S514">
        <f t="shared" si="48"/>
        <v>0.87347787610619476</v>
      </c>
    </row>
    <row r="515" spans="2:19" x14ac:dyDescent="0.25">
      <c r="B515" s="28" t="s">
        <v>129</v>
      </c>
      <c r="C515" s="29" t="s">
        <v>130</v>
      </c>
      <c r="D515" s="29" t="s">
        <v>13</v>
      </c>
      <c r="E515" s="29">
        <v>1.36</v>
      </c>
      <c r="F515" s="29">
        <v>3.2</v>
      </c>
      <c r="G515" s="30" t="s">
        <v>242</v>
      </c>
      <c r="H515" s="12">
        <f t="shared" si="43"/>
        <v>45178.957638888889</v>
      </c>
      <c r="I515" s="13">
        <f t="shared" ca="1" si="44"/>
        <v>1694300340</v>
      </c>
      <c r="K515" t="s">
        <v>146</v>
      </c>
      <c r="L515" t="s">
        <v>147</v>
      </c>
      <c r="M515">
        <v>1.1499999999999999</v>
      </c>
      <c r="N515">
        <v>5.9</v>
      </c>
      <c r="O515" t="s">
        <v>242</v>
      </c>
      <c r="P515" s="12">
        <f t="shared" si="45"/>
        <v>45179</v>
      </c>
      <c r="Q515" s="13">
        <f t="shared" ca="1" si="46"/>
        <v>1694304000</v>
      </c>
      <c r="R515">
        <f t="shared" si="47"/>
        <v>0.70007369196757563</v>
      </c>
      <c r="S515">
        <f t="shared" si="48"/>
        <v>0.86103684598378782</v>
      </c>
    </row>
    <row r="516" spans="2:19" x14ac:dyDescent="0.25">
      <c r="B516" s="28" t="s">
        <v>129</v>
      </c>
      <c r="C516" s="29" t="s">
        <v>130</v>
      </c>
      <c r="D516" s="29" t="s">
        <v>3</v>
      </c>
      <c r="E516" s="29">
        <v>1.35</v>
      </c>
      <c r="F516" s="29">
        <v>3.25</v>
      </c>
      <c r="G516" s="30" t="s">
        <v>242</v>
      </c>
      <c r="H516" s="12">
        <f t="shared" si="43"/>
        <v>45178.957638888889</v>
      </c>
      <c r="I516" s="13">
        <f t="shared" ca="1" si="44"/>
        <v>1694300340</v>
      </c>
      <c r="K516" t="s">
        <v>146</v>
      </c>
      <c r="L516" t="s">
        <v>147</v>
      </c>
      <c r="M516">
        <v>1.1299999999999999</v>
      </c>
      <c r="N516">
        <v>6.25</v>
      </c>
      <c r="O516" t="s">
        <v>242</v>
      </c>
      <c r="P516" s="12">
        <f t="shared" si="45"/>
        <v>45179</v>
      </c>
      <c r="Q516" s="13">
        <f t="shared" ca="1" si="46"/>
        <v>1694304000</v>
      </c>
      <c r="R516">
        <f t="shared" si="47"/>
        <v>0.72495575221238939</v>
      </c>
      <c r="S516">
        <f t="shared" si="48"/>
        <v>0.87347787610619476</v>
      </c>
    </row>
    <row r="517" spans="2:19" x14ac:dyDescent="0.25">
      <c r="B517" s="28" t="s">
        <v>129</v>
      </c>
      <c r="C517" s="29" t="s">
        <v>130</v>
      </c>
      <c r="D517" s="29" t="s">
        <v>2</v>
      </c>
      <c r="E517" s="29">
        <v>1.35</v>
      </c>
      <c r="F517" s="29">
        <v>3.25</v>
      </c>
      <c r="G517" s="30" t="s">
        <v>242</v>
      </c>
      <c r="H517" s="12">
        <f t="shared" ref="H517:H580" si="49">DATEVALUE(MID(C517,1,10))+TIMEVALUE(MID(C517,12,8))</f>
        <v>45178.957638888889</v>
      </c>
      <c r="I517" s="13">
        <f t="shared" ref="I517:I580" ca="1" si="50">IF(G517&gt;TODAY(),86400*(H517-25569),100)</f>
        <v>1694300340</v>
      </c>
      <c r="K517" t="s">
        <v>146</v>
      </c>
      <c r="L517" t="s">
        <v>147</v>
      </c>
      <c r="M517">
        <v>1.1399999999999999</v>
      </c>
      <c r="N517">
        <v>6</v>
      </c>
      <c r="O517" t="s">
        <v>242</v>
      </c>
      <c r="P517" s="12">
        <f t="shared" ref="P517:P580" si="51">DATEVALUE(MID(L517,1,10))+TIMEVALUE(MID(L517,12,8))</f>
        <v>45179</v>
      </c>
      <c r="Q517" s="13">
        <f t="shared" ref="Q517:Q580" ca="1" si="52">IF(O517&gt;TODAY(),86400*(P517-25569),100)</f>
        <v>1694304000</v>
      </c>
      <c r="R517">
        <f t="shared" ref="R517:R580" si="53">ABS(1/M517-1/N517)</f>
        <v>0.71052631578947378</v>
      </c>
      <c r="S517">
        <f t="shared" ref="S517:S580" si="54">0.511+R517/2</f>
        <v>0.86626315789473685</v>
      </c>
    </row>
    <row r="518" spans="2:19" x14ac:dyDescent="0.25">
      <c r="B518" s="28" t="s">
        <v>129</v>
      </c>
      <c r="C518" s="29" t="s">
        <v>130</v>
      </c>
      <c r="D518" s="29" t="s">
        <v>10</v>
      </c>
      <c r="E518" s="29">
        <v>1.32</v>
      </c>
      <c r="F518" s="29">
        <v>3.5</v>
      </c>
      <c r="G518" s="30" t="s">
        <v>242</v>
      </c>
      <c r="H518" s="12">
        <f t="shared" si="49"/>
        <v>45178.957638888889</v>
      </c>
      <c r="I518" s="13">
        <f t="shared" ca="1" si="50"/>
        <v>1694300340</v>
      </c>
      <c r="K518" t="s">
        <v>146</v>
      </c>
      <c r="L518" t="s">
        <v>147</v>
      </c>
      <c r="M518">
        <v>1.1499999999999999</v>
      </c>
      <c r="N518">
        <v>6</v>
      </c>
      <c r="O518" t="s">
        <v>242</v>
      </c>
      <c r="P518" s="12">
        <f t="shared" si="51"/>
        <v>45179</v>
      </c>
      <c r="Q518" s="13">
        <f t="shared" ca="1" si="52"/>
        <v>1694304000</v>
      </c>
      <c r="R518">
        <f t="shared" si="53"/>
        <v>0.70289855072463781</v>
      </c>
      <c r="S518">
        <f t="shared" si="54"/>
        <v>0.86244927536231897</v>
      </c>
    </row>
    <row r="519" spans="2:19" x14ac:dyDescent="0.25">
      <c r="B519" s="28" t="s">
        <v>129</v>
      </c>
      <c r="C519" s="29" t="s">
        <v>130</v>
      </c>
      <c r="D519" s="29" t="s">
        <v>43</v>
      </c>
      <c r="E519" s="29">
        <v>1.36</v>
      </c>
      <c r="F519" s="29">
        <v>3.25</v>
      </c>
      <c r="G519" s="30" t="s">
        <v>242</v>
      </c>
      <c r="H519" s="12">
        <f t="shared" si="49"/>
        <v>45178.957638888889</v>
      </c>
      <c r="I519" s="13">
        <f t="shared" ca="1" si="50"/>
        <v>1694300340</v>
      </c>
      <c r="K519" t="s">
        <v>146</v>
      </c>
      <c r="L519" t="s">
        <v>147</v>
      </c>
      <c r="M519">
        <v>1.1200000000000001</v>
      </c>
      <c r="N519">
        <v>6.4</v>
      </c>
      <c r="O519" t="s">
        <v>242</v>
      </c>
      <c r="P519" s="12">
        <f t="shared" si="51"/>
        <v>45179</v>
      </c>
      <c r="Q519" s="13">
        <f t="shared" ca="1" si="52"/>
        <v>1694304000</v>
      </c>
      <c r="R519">
        <f t="shared" si="53"/>
        <v>0.73660714285714279</v>
      </c>
      <c r="S519">
        <f t="shared" si="54"/>
        <v>0.87930357142857141</v>
      </c>
    </row>
    <row r="520" spans="2:19" x14ac:dyDescent="0.25">
      <c r="B520" s="28" t="s">
        <v>129</v>
      </c>
      <c r="C520" s="29" t="s">
        <v>130</v>
      </c>
      <c r="D520" s="29" t="s">
        <v>41</v>
      </c>
      <c r="E520" s="29">
        <v>1.32</v>
      </c>
      <c r="F520" s="29">
        <v>3.4</v>
      </c>
      <c r="G520" s="30" t="s">
        <v>242</v>
      </c>
      <c r="H520" s="12">
        <f t="shared" si="49"/>
        <v>45178.957638888889</v>
      </c>
      <c r="I520" s="13">
        <f t="shared" ca="1" si="50"/>
        <v>1694300340</v>
      </c>
      <c r="K520" t="s">
        <v>148</v>
      </c>
      <c r="L520" t="s">
        <v>149</v>
      </c>
      <c r="M520">
        <v>1.39</v>
      </c>
      <c r="N520">
        <v>3.05</v>
      </c>
      <c r="O520" t="s">
        <v>242</v>
      </c>
      <c r="P520" s="12">
        <f t="shared" si="51"/>
        <v>45179.103472222225</v>
      </c>
      <c r="Q520" s="13">
        <f t="shared" ca="1" si="52"/>
        <v>1694312940.0000002</v>
      </c>
      <c r="R520">
        <f t="shared" si="53"/>
        <v>0.39155560797263833</v>
      </c>
      <c r="S520">
        <f t="shared" si="54"/>
        <v>0.70677780398631918</v>
      </c>
    </row>
    <row r="521" spans="2:19" x14ac:dyDescent="0.25">
      <c r="B521" s="28" t="s">
        <v>129</v>
      </c>
      <c r="C521" s="29" t="s">
        <v>130</v>
      </c>
      <c r="D521" s="29" t="s">
        <v>42</v>
      </c>
      <c r="E521" s="29">
        <v>1.4</v>
      </c>
      <c r="F521" s="29">
        <v>3</v>
      </c>
      <c r="G521" s="30" t="s">
        <v>242</v>
      </c>
      <c r="H521" s="12">
        <f t="shared" si="49"/>
        <v>45178.957638888889</v>
      </c>
      <c r="I521" s="13">
        <f t="shared" ca="1" si="50"/>
        <v>1694300340</v>
      </c>
      <c r="K521" t="s">
        <v>148</v>
      </c>
      <c r="L521" t="s">
        <v>149</v>
      </c>
      <c r="M521">
        <v>1.4</v>
      </c>
      <c r="N521">
        <v>3</v>
      </c>
      <c r="O521" t="s">
        <v>242</v>
      </c>
      <c r="P521" s="12">
        <f t="shared" si="51"/>
        <v>45179.103472222225</v>
      </c>
      <c r="Q521" s="13">
        <f t="shared" ca="1" si="52"/>
        <v>1694312940.0000002</v>
      </c>
      <c r="R521">
        <f t="shared" si="53"/>
        <v>0.38095238095238099</v>
      </c>
      <c r="S521">
        <f t="shared" si="54"/>
        <v>0.70147619047619048</v>
      </c>
    </row>
    <row r="522" spans="2:19" x14ac:dyDescent="0.25">
      <c r="B522" s="28" t="s">
        <v>131</v>
      </c>
      <c r="C522" s="29" t="s">
        <v>130</v>
      </c>
      <c r="D522" s="29" t="s">
        <v>13</v>
      </c>
      <c r="E522" s="29">
        <v>1.36</v>
      </c>
      <c r="F522" s="29">
        <v>3.2</v>
      </c>
      <c r="G522" s="30" t="s">
        <v>242</v>
      </c>
      <c r="H522" s="12">
        <f t="shared" si="49"/>
        <v>45178.957638888889</v>
      </c>
      <c r="I522" s="13">
        <f t="shared" ca="1" si="50"/>
        <v>1694300340</v>
      </c>
      <c r="K522" t="s">
        <v>148</v>
      </c>
      <c r="L522" t="s">
        <v>149</v>
      </c>
      <c r="M522">
        <v>1.4</v>
      </c>
      <c r="N522">
        <v>3</v>
      </c>
      <c r="O522" t="s">
        <v>242</v>
      </c>
      <c r="P522" s="12">
        <f t="shared" si="51"/>
        <v>45179.103472222225</v>
      </c>
      <c r="Q522" s="13">
        <f t="shared" ca="1" si="52"/>
        <v>1694312940.0000002</v>
      </c>
      <c r="R522">
        <f t="shared" si="53"/>
        <v>0.38095238095238099</v>
      </c>
      <c r="S522">
        <f t="shared" si="54"/>
        <v>0.70147619047619048</v>
      </c>
    </row>
    <row r="523" spans="2:19" x14ac:dyDescent="0.25">
      <c r="B523" s="28" t="s">
        <v>131</v>
      </c>
      <c r="C523" s="29" t="s">
        <v>130</v>
      </c>
      <c r="D523" s="29" t="s">
        <v>16</v>
      </c>
      <c r="E523" s="29">
        <v>1.38</v>
      </c>
      <c r="F523" s="29">
        <v>3.1</v>
      </c>
      <c r="G523" s="30" t="s">
        <v>242</v>
      </c>
      <c r="H523" s="12">
        <f t="shared" si="49"/>
        <v>45178.957638888889</v>
      </c>
      <c r="I523" s="13">
        <f t="shared" ca="1" si="50"/>
        <v>1694300340</v>
      </c>
      <c r="K523" t="s">
        <v>148</v>
      </c>
      <c r="L523" t="s">
        <v>149</v>
      </c>
      <c r="M523">
        <v>1.39</v>
      </c>
      <c r="N523">
        <v>3.1</v>
      </c>
      <c r="O523" t="s">
        <v>242</v>
      </c>
      <c r="P523" s="12">
        <f t="shared" si="51"/>
        <v>45179.103472222225</v>
      </c>
      <c r="Q523" s="13">
        <f t="shared" ca="1" si="52"/>
        <v>1694312940.0000002</v>
      </c>
      <c r="R523">
        <f t="shared" si="53"/>
        <v>0.39684381527036444</v>
      </c>
      <c r="S523">
        <f t="shared" si="54"/>
        <v>0.7094219076351822</v>
      </c>
    </row>
    <row r="524" spans="2:19" x14ac:dyDescent="0.25">
      <c r="B524" s="28" t="s">
        <v>131</v>
      </c>
      <c r="C524" s="29" t="s">
        <v>130</v>
      </c>
      <c r="D524" s="29" t="s">
        <v>5</v>
      </c>
      <c r="E524" s="29">
        <v>1.38</v>
      </c>
      <c r="F524" s="29">
        <v>3.15</v>
      </c>
      <c r="G524" s="30" t="s">
        <v>242</v>
      </c>
      <c r="H524" s="12">
        <f t="shared" si="49"/>
        <v>45178.957638888889</v>
      </c>
      <c r="I524" s="13">
        <f t="shared" ca="1" si="50"/>
        <v>1694300340</v>
      </c>
      <c r="K524" t="s">
        <v>148</v>
      </c>
      <c r="L524" t="s">
        <v>149</v>
      </c>
      <c r="M524">
        <v>1.39</v>
      </c>
      <c r="N524">
        <v>3.08</v>
      </c>
      <c r="O524" t="s">
        <v>242</v>
      </c>
      <c r="P524" s="12">
        <f t="shared" si="51"/>
        <v>45179.103472222225</v>
      </c>
      <c r="Q524" s="13">
        <f t="shared" ca="1" si="52"/>
        <v>1694312940.0000002</v>
      </c>
      <c r="R524">
        <f t="shared" si="53"/>
        <v>0.39474913575633008</v>
      </c>
      <c r="S524">
        <f t="shared" si="54"/>
        <v>0.708374567878165</v>
      </c>
    </row>
    <row r="525" spans="2:19" x14ac:dyDescent="0.25">
      <c r="B525" s="28" t="s">
        <v>131</v>
      </c>
      <c r="C525" s="29" t="s">
        <v>130</v>
      </c>
      <c r="D525" s="29" t="s">
        <v>3</v>
      </c>
      <c r="E525" s="29">
        <v>1.41</v>
      </c>
      <c r="F525" s="29">
        <v>2.95</v>
      </c>
      <c r="G525" s="30" t="s">
        <v>242</v>
      </c>
      <c r="H525" s="12">
        <f t="shared" si="49"/>
        <v>45178.957638888889</v>
      </c>
      <c r="I525" s="13">
        <f t="shared" ca="1" si="50"/>
        <v>1694300340</v>
      </c>
      <c r="K525" t="s">
        <v>148</v>
      </c>
      <c r="L525" t="s">
        <v>149</v>
      </c>
      <c r="M525">
        <v>1.38</v>
      </c>
      <c r="N525">
        <v>3.1</v>
      </c>
      <c r="O525" t="s">
        <v>242</v>
      </c>
      <c r="P525" s="12">
        <f t="shared" si="51"/>
        <v>45179.103472222225</v>
      </c>
      <c r="Q525" s="13">
        <f t="shared" ca="1" si="52"/>
        <v>1694312940.0000002</v>
      </c>
      <c r="R525">
        <f t="shared" si="53"/>
        <v>0.40205703599813009</v>
      </c>
      <c r="S525">
        <f t="shared" si="54"/>
        <v>0.71202851799906508</v>
      </c>
    </row>
    <row r="526" spans="2:19" x14ac:dyDescent="0.25">
      <c r="B526" s="28" t="s">
        <v>131</v>
      </c>
      <c r="C526" s="29" t="s">
        <v>130</v>
      </c>
      <c r="D526" s="29" t="s">
        <v>2</v>
      </c>
      <c r="E526" s="29">
        <v>1.41</v>
      </c>
      <c r="F526" s="29">
        <v>2.95</v>
      </c>
      <c r="G526" s="30" t="s">
        <v>242</v>
      </c>
      <c r="H526" s="12">
        <f t="shared" si="49"/>
        <v>45178.957638888889</v>
      </c>
      <c r="I526" s="13">
        <f t="shared" ca="1" si="50"/>
        <v>1694300340</v>
      </c>
      <c r="K526" t="s">
        <v>148</v>
      </c>
      <c r="L526" t="s">
        <v>149</v>
      </c>
      <c r="M526">
        <v>1.37</v>
      </c>
      <c r="N526">
        <v>3.2</v>
      </c>
      <c r="O526" t="s">
        <v>242</v>
      </c>
      <c r="P526" s="12">
        <f t="shared" si="51"/>
        <v>45179.103472222225</v>
      </c>
      <c r="Q526" s="13">
        <f t="shared" ca="1" si="52"/>
        <v>1694312940.0000002</v>
      </c>
      <c r="R526">
        <f t="shared" si="53"/>
        <v>0.41742700729927007</v>
      </c>
      <c r="S526">
        <f t="shared" si="54"/>
        <v>0.71971350364963504</v>
      </c>
    </row>
    <row r="527" spans="2:19" x14ac:dyDescent="0.25">
      <c r="B527" s="28" t="s">
        <v>131</v>
      </c>
      <c r="C527" s="29" t="s">
        <v>130</v>
      </c>
      <c r="D527" s="29" t="s">
        <v>43</v>
      </c>
      <c r="E527" s="29">
        <v>1.42</v>
      </c>
      <c r="F527" s="29">
        <v>3</v>
      </c>
      <c r="G527" s="30" t="s">
        <v>242</v>
      </c>
      <c r="H527" s="12">
        <f t="shared" si="49"/>
        <v>45178.957638888889</v>
      </c>
      <c r="I527" s="13">
        <f t="shared" ca="1" si="50"/>
        <v>1694300340</v>
      </c>
      <c r="K527" t="s">
        <v>148</v>
      </c>
      <c r="L527" t="s">
        <v>149</v>
      </c>
      <c r="M527">
        <v>1.38</v>
      </c>
      <c r="N527">
        <v>3.1</v>
      </c>
      <c r="O527" t="s">
        <v>242</v>
      </c>
      <c r="P527" s="12">
        <f t="shared" si="51"/>
        <v>45179.103472222225</v>
      </c>
      <c r="Q527" s="13">
        <f t="shared" ca="1" si="52"/>
        <v>1694312940.0000002</v>
      </c>
      <c r="R527">
        <f t="shared" si="53"/>
        <v>0.40205703599813009</v>
      </c>
      <c r="S527">
        <f t="shared" si="54"/>
        <v>0.71202851799906508</v>
      </c>
    </row>
    <row r="528" spans="2:19" x14ac:dyDescent="0.25">
      <c r="B528" s="28" t="s">
        <v>131</v>
      </c>
      <c r="C528" s="29" t="s">
        <v>130</v>
      </c>
      <c r="D528" s="29" t="s">
        <v>41</v>
      </c>
      <c r="E528" s="29">
        <v>1.4</v>
      </c>
      <c r="F528" s="29">
        <v>2.97</v>
      </c>
      <c r="G528" s="30" t="s">
        <v>242</v>
      </c>
      <c r="H528" s="12">
        <f t="shared" si="49"/>
        <v>45178.957638888889</v>
      </c>
      <c r="I528" s="13">
        <f t="shared" ca="1" si="50"/>
        <v>1694300340</v>
      </c>
      <c r="K528" t="s">
        <v>148</v>
      </c>
      <c r="L528" t="s">
        <v>149</v>
      </c>
      <c r="M528">
        <v>1.42</v>
      </c>
      <c r="N528">
        <v>3</v>
      </c>
      <c r="O528" t="s">
        <v>242</v>
      </c>
      <c r="P528" s="12">
        <f t="shared" si="51"/>
        <v>45179.103472222225</v>
      </c>
      <c r="Q528" s="13">
        <f t="shared" ca="1" si="52"/>
        <v>1694312940.0000002</v>
      </c>
      <c r="R528">
        <f t="shared" si="53"/>
        <v>0.3708920187793428</v>
      </c>
      <c r="S528">
        <f t="shared" si="54"/>
        <v>0.69644600938967138</v>
      </c>
    </row>
    <row r="529" spans="2:19" x14ac:dyDescent="0.25">
      <c r="B529" s="28" t="s">
        <v>131</v>
      </c>
      <c r="C529" s="29" t="s">
        <v>130</v>
      </c>
      <c r="D529" s="29" t="s">
        <v>42</v>
      </c>
      <c r="E529" s="29">
        <v>1.35</v>
      </c>
      <c r="F529" s="29">
        <v>3.25</v>
      </c>
      <c r="G529" s="30" t="s">
        <v>242</v>
      </c>
      <c r="H529" s="12">
        <f t="shared" si="49"/>
        <v>45178.957638888889</v>
      </c>
      <c r="I529" s="13">
        <f t="shared" ca="1" si="50"/>
        <v>1694300340</v>
      </c>
      <c r="K529" t="s">
        <v>148</v>
      </c>
      <c r="L529" t="s">
        <v>149</v>
      </c>
      <c r="M529">
        <v>1.38</v>
      </c>
      <c r="N529">
        <v>3.25</v>
      </c>
      <c r="O529" t="s">
        <v>242</v>
      </c>
      <c r="P529" s="12">
        <f t="shared" si="51"/>
        <v>45179.103472222225</v>
      </c>
      <c r="Q529" s="13">
        <f t="shared" ca="1" si="52"/>
        <v>1694312940.0000002</v>
      </c>
      <c r="R529">
        <f t="shared" si="53"/>
        <v>0.41694537346711269</v>
      </c>
      <c r="S529">
        <f t="shared" si="54"/>
        <v>0.71947268673355635</v>
      </c>
    </row>
    <row r="530" spans="2:19" x14ac:dyDescent="0.25">
      <c r="B530" s="28" t="s">
        <v>132</v>
      </c>
      <c r="C530" s="29" t="s">
        <v>130</v>
      </c>
      <c r="D530" s="29" t="s">
        <v>13</v>
      </c>
      <c r="E530" s="29">
        <v>2.34</v>
      </c>
      <c r="F530" s="29">
        <v>1.62</v>
      </c>
      <c r="G530" s="30" t="s">
        <v>242</v>
      </c>
      <c r="H530" s="12">
        <f t="shared" si="49"/>
        <v>45178.957638888889</v>
      </c>
      <c r="I530" s="13">
        <f t="shared" ca="1" si="50"/>
        <v>1694300340</v>
      </c>
      <c r="K530" t="s">
        <v>148</v>
      </c>
      <c r="L530" t="s">
        <v>149</v>
      </c>
      <c r="M530">
        <v>1.38</v>
      </c>
      <c r="N530">
        <v>3.25</v>
      </c>
      <c r="O530" t="s">
        <v>242</v>
      </c>
      <c r="P530" s="12">
        <f t="shared" si="51"/>
        <v>45179.103472222225</v>
      </c>
      <c r="Q530" s="13">
        <f t="shared" ca="1" si="52"/>
        <v>1694312940.0000002</v>
      </c>
      <c r="R530">
        <f t="shared" si="53"/>
        <v>0.41694537346711269</v>
      </c>
      <c r="S530">
        <f t="shared" si="54"/>
        <v>0.71947268673355635</v>
      </c>
    </row>
    <row r="531" spans="2:19" x14ac:dyDescent="0.25">
      <c r="B531" s="28" t="s">
        <v>132</v>
      </c>
      <c r="C531" s="29" t="s">
        <v>130</v>
      </c>
      <c r="D531" s="29" t="s">
        <v>10</v>
      </c>
      <c r="E531" s="29">
        <v>2.2400000000000002</v>
      </c>
      <c r="F531" s="29">
        <v>1.68</v>
      </c>
      <c r="G531" s="30" t="s">
        <v>242</v>
      </c>
      <c r="H531" s="12">
        <f t="shared" si="49"/>
        <v>45178.957638888889</v>
      </c>
      <c r="I531" s="13">
        <f t="shared" ca="1" si="50"/>
        <v>1694300340</v>
      </c>
      <c r="K531" t="s">
        <v>148</v>
      </c>
      <c r="L531" t="s">
        <v>149</v>
      </c>
      <c r="M531">
        <v>1.4</v>
      </c>
      <c r="N531">
        <v>3</v>
      </c>
      <c r="O531" t="s">
        <v>242</v>
      </c>
      <c r="P531" s="12">
        <f t="shared" si="51"/>
        <v>45179.103472222225</v>
      </c>
      <c r="Q531" s="13">
        <f t="shared" ca="1" si="52"/>
        <v>1694312940.0000002</v>
      </c>
      <c r="R531">
        <f t="shared" si="53"/>
        <v>0.38095238095238099</v>
      </c>
      <c r="S531">
        <f t="shared" si="54"/>
        <v>0.70147619047619048</v>
      </c>
    </row>
    <row r="532" spans="2:19" x14ac:dyDescent="0.25">
      <c r="B532" s="28" t="s">
        <v>132</v>
      </c>
      <c r="C532" s="29" t="s">
        <v>130</v>
      </c>
      <c r="D532" s="29" t="s">
        <v>16</v>
      </c>
      <c r="E532" s="29">
        <v>2.2999999999999998</v>
      </c>
      <c r="F532" s="29">
        <v>1.67</v>
      </c>
      <c r="G532" s="30" t="s">
        <v>242</v>
      </c>
      <c r="H532" s="12">
        <f t="shared" si="49"/>
        <v>45178.957638888889</v>
      </c>
      <c r="I532" s="13">
        <f t="shared" ca="1" si="50"/>
        <v>1694300340</v>
      </c>
      <c r="K532" t="s">
        <v>148</v>
      </c>
      <c r="L532" t="s">
        <v>149</v>
      </c>
      <c r="M532">
        <v>1.4</v>
      </c>
      <c r="N532">
        <v>2.97</v>
      </c>
      <c r="O532" t="s">
        <v>242</v>
      </c>
      <c r="P532" s="12">
        <f t="shared" si="51"/>
        <v>45179.103472222225</v>
      </c>
      <c r="Q532" s="13">
        <f t="shared" ca="1" si="52"/>
        <v>1694312940.0000002</v>
      </c>
      <c r="R532">
        <f t="shared" si="53"/>
        <v>0.37758537758537764</v>
      </c>
      <c r="S532">
        <f t="shared" si="54"/>
        <v>0.69979268879268886</v>
      </c>
    </row>
    <row r="533" spans="2:19" x14ac:dyDescent="0.25">
      <c r="B533" s="28" t="s">
        <v>132</v>
      </c>
      <c r="C533" s="29" t="s">
        <v>130</v>
      </c>
      <c r="D533" s="29" t="s">
        <v>5</v>
      </c>
      <c r="E533" s="29">
        <v>2.2999999999999998</v>
      </c>
      <c r="F533" s="29">
        <v>1.67</v>
      </c>
      <c r="G533" s="30" t="s">
        <v>242</v>
      </c>
      <c r="H533" s="12">
        <f t="shared" si="49"/>
        <v>45178.957638888889</v>
      </c>
      <c r="I533" s="13">
        <f t="shared" ca="1" si="50"/>
        <v>1694300340</v>
      </c>
      <c r="K533" t="s">
        <v>148</v>
      </c>
      <c r="L533" t="s">
        <v>149</v>
      </c>
      <c r="M533">
        <v>1.45</v>
      </c>
      <c r="N533">
        <v>2.8</v>
      </c>
      <c r="O533" t="s">
        <v>242</v>
      </c>
      <c r="P533" s="12">
        <f t="shared" si="51"/>
        <v>45179.103472222225</v>
      </c>
      <c r="Q533" s="13">
        <f t="shared" ca="1" si="52"/>
        <v>1694312940.0000002</v>
      </c>
      <c r="R533">
        <f t="shared" si="53"/>
        <v>0.332512315270936</v>
      </c>
      <c r="S533">
        <f t="shared" si="54"/>
        <v>0.67725615763546798</v>
      </c>
    </row>
    <row r="534" spans="2:19" x14ac:dyDescent="0.25">
      <c r="B534" s="28" t="s">
        <v>132</v>
      </c>
      <c r="C534" s="29" t="s">
        <v>130</v>
      </c>
      <c r="D534" s="29" t="s">
        <v>3</v>
      </c>
      <c r="E534" s="29">
        <v>2.2799999999999998</v>
      </c>
      <c r="F534" s="29">
        <v>1.65</v>
      </c>
      <c r="G534" s="30" t="s">
        <v>242</v>
      </c>
      <c r="H534" s="12">
        <f t="shared" si="49"/>
        <v>45178.957638888889</v>
      </c>
      <c r="I534" s="13">
        <f t="shared" ca="1" si="50"/>
        <v>1694300340</v>
      </c>
      <c r="K534" t="s">
        <v>150</v>
      </c>
      <c r="L534" t="s">
        <v>149</v>
      </c>
      <c r="M534">
        <v>25</v>
      </c>
      <c r="N534">
        <v>1.01</v>
      </c>
      <c r="O534" t="s">
        <v>242</v>
      </c>
      <c r="P534" s="12">
        <f t="shared" si="51"/>
        <v>45179.103472222225</v>
      </c>
      <c r="Q534" s="13">
        <f t="shared" ca="1" si="52"/>
        <v>1694312940.0000002</v>
      </c>
      <c r="R534">
        <f t="shared" si="53"/>
        <v>0.95009900990099005</v>
      </c>
      <c r="S534">
        <f t="shared" si="54"/>
        <v>0.98604950495049504</v>
      </c>
    </row>
    <row r="535" spans="2:19" x14ac:dyDescent="0.25">
      <c r="B535" s="28" t="s">
        <v>132</v>
      </c>
      <c r="C535" s="29" t="s">
        <v>130</v>
      </c>
      <c r="D535" s="29" t="s">
        <v>2</v>
      </c>
      <c r="E535" s="29">
        <v>2.2799999999999998</v>
      </c>
      <c r="F535" s="29">
        <v>1.65</v>
      </c>
      <c r="G535" s="30" t="s">
        <v>242</v>
      </c>
      <c r="H535" s="12">
        <f t="shared" si="49"/>
        <v>45178.957638888889</v>
      </c>
      <c r="I535" s="13">
        <f t="shared" ca="1" si="50"/>
        <v>1694300340</v>
      </c>
      <c r="K535" t="s">
        <v>150</v>
      </c>
      <c r="L535" t="s">
        <v>149</v>
      </c>
      <c r="M535">
        <v>21</v>
      </c>
      <c r="N535">
        <v>1.02</v>
      </c>
      <c r="O535" t="s">
        <v>242</v>
      </c>
      <c r="P535" s="12">
        <f t="shared" si="51"/>
        <v>45179.103472222225</v>
      </c>
      <c r="Q535" s="13">
        <f t="shared" ca="1" si="52"/>
        <v>1694312940.0000002</v>
      </c>
      <c r="R535">
        <f t="shared" si="53"/>
        <v>0.9327731092436975</v>
      </c>
      <c r="S535">
        <f t="shared" si="54"/>
        <v>0.97738655462184876</v>
      </c>
    </row>
    <row r="536" spans="2:19" x14ac:dyDescent="0.25">
      <c r="B536" s="28" t="s">
        <v>132</v>
      </c>
      <c r="C536" s="29" t="s">
        <v>130</v>
      </c>
      <c r="D536" s="29" t="s">
        <v>43</v>
      </c>
      <c r="E536" s="29">
        <v>2.35</v>
      </c>
      <c r="F536" s="29">
        <v>1.62</v>
      </c>
      <c r="G536" s="30" t="s">
        <v>242</v>
      </c>
      <c r="H536" s="12">
        <f t="shared" si="49"/>
        <v>45178.957638888889</v>
      </c>
      <c r="I536" s="13">
        <f t="shared" ca="1" si="50"/>
        <v>1694300340</v>
      </c>
      <c r="K536" t="s">
        <v>150</v>
      </c>
      <c r="L536" t="s">
        <v>149</v>
      </c>
      <c r="M536">
        <v>17</v>
      </c>
      <c r="N536">
        <v>1.01</v>
      </c>
      <c r="O536" t="s">
        <v>242</v>
      </c>
      <c r="P536" s="12">
        <f t="shared" si="51"/>
        <v>45179.103472222225</v>
      </c>
      <c r="Q536" s="13">
        <f t="shared" ca="1" si="52"/>
        <v>1694312940.0000002</v>
      </c>
      <c r="R536">
        <f t="shared" si="53"/>
        <v>0.93127548048922537</v>
      </c>
      <c r="S536">
        <f t="shared" si="54"/>
        <v>0.9766377402446127</v>
      </c>
    </row>
    <row r="537" spans="2:19" x14ac:dyDescent="0.25">
      <c r="B537" s="28" t="s">
        <v>132</v>
      </c>
      <c r="C537" s="29" t="s">
        <v>130</v>
      </c>
      <c r="D537" s="29" t="s">
        <v>41</v>
      </c>
      <c r="E537" s="29">
        <v>2.2999999999999998</v>
      </c>
      <c r="F537" s="29">
        <v>1.62</v>
      </c>
      <c r="G537" s="30" t="s">
        <v>242</v>
      </c>
      <c r="H537" s="12">
        <f t="shared" si="49"/>
        <v>45178.957638888889</v>
      </c>
      <c r="I537" s="13">
        <f t="shared" ca="1" si="50"/>
        <v>1694300340</v>
      </c>
      <c r="K537" t="s">
        <v>150</v>
      </c>
      <c r="L537" t="s">
        <v>149</v>
      </c>
      <c r="M537">
        <v>18</v>
      </c>
      <c r="N537">
        <v>1.01</v>
      </c>
      <c r="O537" t="s">
        <v>242</v>
      </c>
      <c r="P537" s="12">
        <f t="shared" si="51"/>
        <v>45179.103472222225</v>
      </c>
      <c r="Q537" s="13">
        <f t="shared" ca="1" si="52"/>
        <v>1694312940.0000002</v>
      </c>
      <c r="R537">
        <f t="shared" si="53"/>
        <v>0.93454345434543451</v>
      </c>
      <c r="S537">
        <f t="shared" si="54"/>
        <v>0.97827172717271726</v>
      </c>
    </row>
    <row r="538" spans="2:19" x14ac:dyDescent="0.25">
      <c r="B538" s="28" t="s">
        <v>132</v>
      </c>
      <c r="C538" s="29" t="s">
        <v>130</v>
      </c>
      <c r="D538" s="29" t="s">
        <v>42</v>
      </c>
      <c r="E538" s="29">
        <v>2.25</v>
      </c>
      <c r="F538" s="29">
        <v>1.65</v>
      </c>
      <c r="G538" s="30" t="s">
        <v>242</v>
      </c>
      <c r="H538" s="12">
        <f t="shared" si="49"/>
        <v>45178.957638888889</v>
      </c>
      <c r="I538" s="13">
        <f t="shared" ca="1" si="50"/>
        <v>1694300340</v>
      </c>
      <c r="K538" t="s">
        <v>150</v>
      </c>
      <c r="L538" t="s">
        <v>149</v>
      </c>
      <c r="M538">
        <v>21</v>
      </c>
      <c r="N538">
        <v>1.01</v>
      </c>
      <c r="O538" t="s">
        <v>242</v>
      </c>
      <c r="P538" s="12">
        <f t="shared" si="51"/>
        <v>45179.103472222225</v>
      </c>
      <c r="Q538" s="13">
        <f t="shared" ca="1" si="52"/>
        <v>1694312940.0000002</v>
      </c>
      <c r="R538">
        <f t="shared" si="53"/>
        <v>0.94247996228194242</v>
      </c>
      <c r="S538">
        <f t="shared" si="54"/>
        <v>0.98223998114097122</v>
      </c>
    </row>
    <row r="539" spans="2:19" x14ac:dyDescent="0.25">
      <c r="B539" s="28" t="s">
        <v>133</v>
      </c>
      <c r="C539" s="29" t="s">
        <v>134</v>
      </c>
      <c r="D539" s="29" t="s">
        <v>10</v>
      </c>
      <c r="E539" s="29">
        <v>12</v>
      </c>
      <c r="F539" s="29">
        <v>1.05</v>
      </c>
      <c r="G539" s="30" t="s">
        <v>242</v>
      </c>
      <c r="H539" s="12">
        <f t="shared" si="49"/>
        <v>45178.958333333336</v>
      </c>
      <c r="I539" s="13">
        <f t="shared" ca="1" si="50"/>
        <v>1694300400.0000002</v>
      </c>
      <c r="K539" t="s">
        <v>150</v>
      </c>
      <c r="L539" t="s">
        <v>149</v>
      </c>
      <c r="M539">
        <v>14</v>
      </c>
      <c r="N539">
        <v>1.02</v>
      </c>
      <c r="O539" t="s">
        <v>242</v>
      </c>
      <c r="P539" s="12">
        <f t="shared" si="51"/>
        <v>45179.103472222225</v>
      </c>
      <c r="Q539" s="13">
        <f t="shared" ca="1" si="52"/>
        <v>1694312940.0000002</v>
      </c>
      <c r="R539">
        <f t="shared" si="53"/>
        <v>0.90896358543417366</v>
      </c>
      <c r="S539">
        <f t="shared" si="54"/>
        <v>0.9654817927170869</v>
      </c>
    </row>
    <row r="540" spans="2:19" x14ac:dyDescent="0.25">
      <c r="B540" s="28" t="s">
        <v>133</v>
      </c>
      <c r="C540" s="29" t="s">
        <v>134</v>
      </c>
      <c r="D540" s="29" t="s">
        <v>16</v>
      </c>
      <c r="E540" s="29">
        <v>10</v>
      </c>
      <c r="F540" s="29">
        <v>1.06</v>
      </c>
      <c r="G540" s="30" t="s">
        <v>242</v>
      </c>
      <c r="H540" s="12">
        <f t="shared" si="49"/>
        <v>45178.958333333336</v>
      </c>
      <c r="I540" s="13">
        <f t="shared" ca="1" si="50"/>
        <v>1694300400.0000002</v>
      </c>
      <c r="K540" t="s">
        <v>151</v>
      </c>
      <c r="L540" t="s">
        <v>149</v>
      </c>
      <c r="M540">
        <v>2.3199999999999998</v>
      </c>
      <c r="N540">
        <v>1.62</v>
      </c>
      <c r="O540" t="s">
        <v>242</v>
      </c>
      <c r="P540" s="12">
        <f t="shared" si="51"/>
        <v>45179.103472222225</v>
      </c>
      <c r="Q540" s="13">
        <f t="shared" ca="1" si="52"/>
        <v>1694312940.0000002</v>
      </c>
      <c r="R540">
        <f t="shared" si="53"/>
        <v>0.1862494678586632</v>
      </c>
      <c r="S540">
        <f t="shared" si="54"/>
        <v>0.60412473392933164</v>
      </c>
    </row>
    <row r="541" spans="2:19" x14ac:dyDescent="0.25">
      <c r="B541" s="28" t="s">
        <v>133</v>
      </c>
      <c r="C541" s="29" t="s">
        <v>134</v>
      </c>
      <c r="D541" s="29" t="s">
        <v>3</v>
      </c>
      <c r="E541" s="29">
        <v>11.5</v>
      </c>
      <c r="F541" s="29">
        <v>1.04</v>
      </c>
      <c r="G541" s="30" t="s">
        <v>242</v>
      </c>
      <c r="H541" s="12">
        <f t="shared" si="49"/>
        <v>45178.958333333336</v>
      </c>
      <c r="I541" s="13">
        <f t="shared" ca="1" si="50"/>
        <v>1694300400.0000002</v>
      </c>
      <c r="K541" t="s">
        <v>151</v>
      </c>
      <c r="L541" t="s">
        <v>149</v>
      </c>
      <c r="M541">
        <v>2.4500000000000002</v>
      </c>
      <c r="N541">
        <v>1.57</v>
      </c>
      <c r="O541" t="s">
        <v>242</v>
      </c>
      <c r="P541" s="12">
        <f t="shared" si="51"/>
        <v>45179.103472222225</v>
      </c>
      <c r="Q541" s="13">
        <f t="shared" ca="1" si="52"/>
        <v>1694312940.0000002</v>
      </c>
      <c r="R541">
        <f t="shared" si="53"/>
        <v>0.22877940985311324</v>
      </c>
      <c r="S541">
        <f t="shared" si="54"/>
        <v>0.62538970492655666</v>
      </c>
    </row>
    <row r="542" spans="2:19" x14ac:dyDescent="0.25">
      <c r="B542" s="28" t="s">
        <v>133</v>
      </c>
      <c r="C542" s="29" t="s">
        <v>134</v>
      </c>
      <c r="D542" s="29" t="s">
        <v>5</v>
      </c>
      <c r="E542" s="29">
        <v>9</v>
      </c>
      <c r="F542" s="29">
        <v>1.06</v>
      </c>
      <c r="G542" s="30" t="s">
        <v>242</v>
      </c>
      <c r="H542" s="12">
        <f t="shared" si="49"/>
        <v>45178.958333333336</v>
      </c>
      <c r="I542" s="13">
        <f t="shared" ca="1" si="50"/>
        <v>1694300400.0000002</v>
      </c>
      <c r="K542" t="s">
        <v>151</v>
      </c>
      <c r="L542" t="s">
        <v>149</v>
      </c>
      <c r="M542">
        <v>2.48</v>
      </c>
      <c r="N542">
        <v>1.59</v>
      </c>
      <c r="O542" t="s">
        <v>242</v>
      </c>
      <c r="P542" s="12">
        <f t="shared" si="51"/>
        <v>45179.103472222225</v>
      </c>
      <c r="Q542" s="13">
        <f t="shared" ca="1" si="52"/>
        <v>1694312940.0000002</v>
      </c>
      <c r="R542">
        <f t="shared" si="53"/>
        <v>0.22570501115844993</v>
      </c>
      <c r="S542">
        <f t="shared" si="54"/>
        <v>0.623852505579225</v>
      </c>
    </row>
    <row r="543" spans="2:19" x14ac:dyDescent="0.25">
      <c r="B543" s="28" t="s">
        <v>133</v>
      </c>
      <c r="C543" s="29" t="s">
        <v>134</v>
      </c>
      <c r="D543" s="29" t="s">
        <v>2</v>
      </c>
      <c r="E543" s="29">
        <v>11.5</v>
      </c>
      <c r="F543" s="29">
        <v>1.04</v>
      </c>
      <c r="G543" s="30" t="s">
        <v>242</v>
      </c>
      <c r="H543" s="12">
        <f t="shared" si="49"/>
        <v>45178.958333333336</v>
      </c>
      <c r="I543" s="13">
        <f t="shared" ca="1" si="50"/>
        <v>1694300400.0000002</v>
      </c>
      <c r="K543" t="s">
        <v>151</v>
      </c>
      <c r="L543" t="s">
        <v>149</v>
      </c>
      <c r="M543">
        <v>2.4500000000000002</v>
      </c>
      <c r="N543">
        <v>1.59</v>
      </c>
      <c r="O543" t="s">
        <v>242</v>
      </c>
      <c r="P543" s="12">
        <f t="shared" si="51"/>
        <v>45179.103472222225</v>
      </c>
      <c r="Q543" s="13">
        <f t="shared" ca="1" si="52"/>
        <v>1694312940.0000002</v>
      </c>
      <c r="R543">
        <f t="shared" si="53"/>
        <v>0.22076755230394046</v>
      </c>
      <c r="S543">
        <f t="shared" si="54"/>
        <v>0.62138377615197027</v>
      </c>
    </row>
    <row r="544" spans="2:19" x14ac:dyDescent="0.25">
      <c r="B544" s="28" t="s">
        <v>133</v>
      </c>
      <c r="C544" s="29" t="s">
        <v>134</v>
      </c>
      <c r="D544" s="29" t="s">
        <v>43</v>
      </c>
      <c r="E544" s="29">
        <v>10</v>
      </c>
      <c r="F544" s="29">
        <v>1.06</v>
      </c>
      <c r="G544" s="30" t="s">
        <v>242</v>
      </c>
      <c r="H544" s="12">
        <f t="shared" si="49"/>
        <v>45178.958333333336</v>
      </c>
      <c r="I544" s="13">
        <f t="shared" ca="1" si="50"/>
        <v>1694300400.0000002</v>
      </c>
      <c r="K544" t="s">
        <v>151</v>
      </c>
      <c r="L544" t="s">
        <v>149</v>
      </c>
      <c r="M544">
        <v>2.4300000000000002</v>
      </c>
      <c r="N544">
        <v>1.59</v>
      </c>
      <c r="O544" t="s">
        <v>242</v>
      </c>
      <c r="P544" s="12">
        <f t="shared" si="51"/>
        <v>45179.103472222225</v>
      </c>
      <c r="Q544" s="13">
        <f t="shared" ca="1" si="52"/>
        <v>1694312940.0000002</v>
      </c>
      <c r="R544">
        <f t="shared" si="53"/>
        <v>0.21740818386520694</v>
      </c>
      <c r="S544">
        <f t="shared" si="54"/>
        <v>0.61970409193260345</v>
      </c>
    </row>
    <row r="545" spans="2:19" x14ac:dyDescent="0.25">
      <c r="B545" s="28" t="s">
        <v>133</v>
      </c>
      <c r="C545" s="29" t="s">
        <v>134</v>
      </c>
      <c r="D545" s="29" t="s">
        <v>41</v>
      </c>
      <c r="E545" s="29">
        <v>10.5</v>
      </c>
      <c r="F545" s="29">
        <v>1.05</v>
      </c>
      <c r="G545" s="30" t="s">
        <v>242</v>
      </c>
      <c r="H545" s="12">
        <f t="shared" si="49"/>
        <v>45178.958333333336</v>
      </c>
      <c r="I545" s="13">
        <f t="shared" ca="1" si="50"/>
        <v>1694300400.0000002</v>
      </c>
      <c r="K545" t="s">
        <v>151</v>
      </c>
      <c r="L545" t="s">
        <v>149</v>
      </c>
      <c r="M545">
        <v>2.4</v>
      </c>
      <c r="N545">
        <v>1.61</v>
      </c>
      <c r="O545" t="s">
        <v>242</v>
      </c>
      <c r="P545" s="12">
        <f t="shared" si="51"/>
        <v>45179.103472222225</v>
      </c>
      <c r="Q545" s="13">
        <f t="shared" ca="1" si="52"/>
        <v>1694312940.0000002</v>
      </c>
      <c r="R545">
        <f t="shared" si="53"/>
        <v>0.20445134575569351</v>
      </c>
      <c r="S545">
        <f t="shared" si="54"/>
        <v>0.61322567287784679</v>
      </c>
    </row>
    <row r="546" spans="2:19" x14ac:dyDescent="0.25">
      <c r="B546" s="28" t="s">
        <v>133</v>
      </c>
      <c r="C546" s="29" t="s">
        <v>134</v>
      </c>
      <c r="D546" s="29" t="s">
        <v>13</v>
      </c>
      <c r="E546" s="29">
        <v>9.6</v>
      </c>
      <c r="F546" s="29">
        <v>1.06</v>
      </c>
      <c r="G546" s="30" t="s">
        <v>242</v>
      </c>
      <c r="H546" s="12">
        <f t="shared" si="49"/>
        <v>45178.958333333336</v>
      </c>
      <c r="I546" s="13">
        <f t="shared" ca="1" si="50"/>
        <v>1694300400.0000002</v>
      </c>
      <c r="K546" t="s">
        <v>151</v>
      </c>
      <c r="L546" t="s">
        <v>149</v>
      </c>
      <c r="M546">
        <v>2.4500000000000002</v>
      </c>
      <c r="N546">
        <v>1.61</v>
      </c>
      <c r="O546" t="s">
        <v>242</v>
      </c>
      <c r="P546" s="12">
        <f t="shared" si="51"/>
        <v>45179.103472222225</v>
      </c>
      <c r="Q546" s="13">
        <f t="shared" ca="1" si="52"/>
        <v>1694312940.0000002</v>
      </c>
      <c r="R546">
        <f t="shared" si="53"/>
        <v>0.2129547471162378</v>
      </c>
      <c r="S546">
        <f t="shared" si="54"/>
        <v>0.61747737355811894</v>
      </c>
    </row>
    <row r="547" spans="2:19" x14ac:dyDescent="0.25">
      <c r="B547" s="28" t="s">
        <v>133</v>
      </c>
      <c r="C547" s="29" t="s">
        <v>134</v>
      </c>
      <c r="D547" s="29" t="s">
        <v>42</v>
      </c>
      <c r="E547" s="29">
        <v>8.75</v>
      </c>
      <c r="F547" s="29">
        <v>1.07</v>
      </c>
      <c r="G547" s="30" t="s">
        <v>242</v>
      </c>
      <c r="H547" s="12">
        <f t="shared" si="49"/>
        <v>45178.958333333336</v>
      </c>
      <c r="I547" s="13">
        <f t="shared" ca="1" si="50"/>
        <v>1694300400.0000002</v>
      </c>
      <c r="K547" t="s">
        <v>151</v>
      </c>
      <c r="L547" t="s">
        <v>149</v>
      </c>
      <c r="M547">
        <v>2.4500000000000002</v>
      </c>
      <c r="N547">
        <v>1.61</v>
      </c>
      <c r="O547" t="s">
        <v>242</v>
      </c>
      <c r="P547" s="12">
        <f t="shared" si="51"/>
        <v>45179.103472222225</v>
      </c>
      <c r="Q547" s="13">
        <f t="shared" ca="1" si="52"/>
        <v>1694312940.0000002</v>
      </c>
      <c r="R547">
        <f t="shared" si="53"/>
        <v>0.2129547471162378</v>
      </c>
      <c r="S547">
        <f t="shared" si="54"/>
        <v>0.61747737355811894</v>
      </c>
    </row>
    <row r="548" spans="2:19" x14ac:dyDescent="0.25">
      <c r="B548" s="28" t="s">
        <v>135</v>
      </c>
      <c r="C548" s="29" t="s">
        <v>134</v>
      </c>
      <c r="D548" s="29" t="s">
        <v>2</v>
      </c>
      <c r="E548" s="29">
        <v>1.7</v>
      </c>
      <c r="F548" s="29">
        <v>2.17</v>
      </c>
      <c r="G548" s="30" t="s">
        <v>242</v>
      </c>
      <c r="H548" s="12">
        <f t="shared" si="49"/>
        <v>45178.958333333336</v>
      </c>
      <c r="I548" s="13">
        <f t="shared" ca="1" si="50"/>
        <v>1694300400.0000002</v>
      </c>
      <c r="K548" t="s">
        <v>151</v>
      </c>
      <c r="L548" t="s">
        <v>149</v>
      </c>
      <c r="M548">
        <v>2.4</v>
      </c>
      <c r="N548">
        <v>1.61</v>
      </c>
      <c r="O548" t="s">
        <v>242</v>
      </c>
      <c r="P548" s="12">
        <f t="shared" si="51"/>
        <v>45179.103472222225</v>
      </c>
      <c r="Q548" s="13">
        <f t="shared" ca="1" si="52"/>
        <v>1694312940.0000002</v>
      </c>
      <c r="R548">
        <f t="shared" si="53"/>
        <v>0.20445134575569351</v>
      </c>
      <c r="S548">
        <f t="shared" si="54"/>
        <v>0.61322567287784679</v>
      </c>
    </row>
    <row r="549" spans="2:19" x14ac:dyDescent="0.25">
      <c r="B549" s="28" t="s">
        <v>135</v>
      </c>
      <c r="C549" s="29" t="s">
        <v>134</v>
      </c>
      <c r="D549" s="29" t="s">
        <v>10</v>
      </c>
      <c r="E549" s="29">
        <v>1.65</v>
      </c>
      <c r="F549" s="29">
        <v>2.2999999999999998</v>
      </c>
      <c r="G549" s="30" t="s">
        <v>242</v>
      </c>
      <c r="H549" s="12">
        <f t="shared" si="49"/>
        <v>45178.958333333336</v>
      </c>
      <c r="I549" s="13">
        <f t="shared" ca="1" si="50"/>
        <v>1694300400.0000002</v>
      </c>
      <c r="K549" t="s">
        <v>151</v>
      </c>
      <c r="L549" t="s">
        <v>149</v>
      </c>
      <c r="M549">
        <v>2.4500000000000002</v>
      </c>
      <c r="N549">
        <v>1.59</v>
      </c>
      <c r="O549" t="s">
        <v>242</v>
      </c>
      <c r="P549" s="12">
        <f t="shared" si="51"/>
        <v>45179.103472222225</v>
      </c>
      <c r="Q549" s="13">
        <f t="shared" ca="1" si="52"/>
        <v>1694312940.0000002</v>
      </c>
      <c r="R549">
        <f t="shared" si="53"/>
        <v>0.22076755230394046</v>
      </c>
      <c r="S549">
        <f t="shared" si="54"/>
        <v>0.62138377615197027</v>
      </c>
    </row>
    <row r="550" spans="2:19" x14ac:dyDescent="0.25">
      <c r="B550" s="28" t="s">
        <v>135</v>
      </c>
      <c r="C550" s="29" t="s">
        <v>134</v>
      </c>
      <c r="D550" s="29" t="s">
        <v>3</v>
      </c>
      <c r="E550" s="29">
        <v>1.7</v>
      </c>
      <c r="F550" s="29">
        <v>2.17</v>
      </c>
      <c r="G550" s="30" t="s">
        <v>242</v>
      </c>
      <c r="H550" s="12">
        <f t="shared" si="49"/>
        <v>45178.958333333336</v>
      </c>
      <c r="I550" s="13">
        <f t="shared" ca="1" si="50"/>
        <v>1694300400.0000002</v>
      </c>
      <c r="K550" t="s">
        <v>151</v>
      </c>
      <c r="L550" t="s">
        <v>149</v>
      </c>
      <c r="M550">
        <v>2.3199999999999998</v>
      </c>
      <c r="N550">
        <v>1.63</v>
      </c>
      <c r="O550" t="s">
        <v>242</v>
      </c>
      <c r="P550" s="12">
        <f t="shared" si="51"/>
        <v>45179.103472222225</v>
      </c>
      <c r="Q550" s="13">
        <f t="shared" ca="1" si="52"/>
        <v>1694312940.0000002</v>
      </c>
      <c r="R550">
        <f t="shared" si="53"/>
        <v>0.18246244975671672</v>
      </c>
      <c r="S550">
        <f t="shared" si="54"/>
        <v>0.60223122487835834</v>
      </c>
    </row>
    <row r="551" spans="2:19" x14ac:dyDescent="0.25">
      <c r="B551" s="28" t="s">
        <v>135</v>
      </c>
      <c r="C551" s="29" t="s">
        <v>134</v>
      </c>
      <c r="D551" s="29" t="s">
        <v>16</v>
      </c>
      <c r="E551" s="29">
        <v>1.67</v>
      </c>
      <c r="F551" s="29">
        <v>2.2999999999999998</v>
      </c>
      <c r="G551" s="30" t="s">
        <v>242</v>
      </c>
      <c r="H551" s="12">
        <f t="shared" si="49"/>
        <v>45178.958333333336</v>
      </c>
      <c r="I551" s="13">
        <f t="shared" ca="1" si="50"/>
        <v>1694300400.0000002</v>
      </c>
      <c r="K551" t="s">
        <v>151</v>
      </c>
      <c r="L551" t="s">
        <v>149</v>
      </c>
      <c r="M551">
        <v>2.3199999999999998</v>
      </c>
      <c r="N551">
        <v>1.63</v>
      </c>
      <c r="O551" t="s">
        <v>242</v>
      </c>
      <c r="P551" s="12">
        <f t="shared" si="51"/>
        <v>45179.103472222225</v>
      </c>
      <c r="Q551" s="13">
        <f t="shared" ca="1" si="52"/>
        <v>1694312940.0000002</v>
      </c>
      <c r="R551">
        <f t="shared" si="53"/>
        <v>0.18246244975671672</v>
      </c>
      <c r="S551">
        <f t="shared" si="54"/>
        <v>0.60223122487835834</v>
      </c>
    </row>
    <row r="552" spans="2:19" x14ac:dyDescent="0.25">
      <c r="B552" s="28" t="s">
        <v>135</v>
      </c>
      <c r="C552" s="29" t="s">
        <v>134</v>
      </c>
      <c r="D552" s="29" t="s">
        <v>5</v>
      </c>
      <c r="E552" s="29">
        <v>1.67</v>
      </c>
      <c r="F552" s="29">
        <v>2.2999999999999998</v>
      </c>
      <c r="G552" s="30" t="s">
        <v>242</v>
      </c>
      <c r="H552" s="12">
        <f t="shared" si="49"/>
        <v>45178.958333333336</v>
      </c>
      <c r="I552" s="13">
        <f t="shared" ca="1" si="50"/>
        <v>1694300400.0000002</v>
      </c>
      <c r="K552" t="s">
        <v>151</v>
      </c>
      <c r="L552" t="s">
        <v>149</v>
      </c>
      <c r="M552">
        <v>2.4</v>
      </c>
      <c r="N552">
        <v>1.58</v>
      </c>
      <c r="O552" t="s">
        <v>242</v>
      </c>
      <c r="P552" s="12">
        <f t="shared" si="51"/>
        <v>45179.103472222225</v>
      </c>
      <c r="Q552" s="13">
        <f t="shared" ca="1" si="52"/>
        <v>1694312940.0000002</v>
      </c>
      <c r="R552">
        <f t="shared" si="53"/>
        <v>0.21624472573839654</v>
      </c>
      <c r="S552">
        <f t="shared" si="54"/>
        <v>0.61912236286919831</v>
      </c>
    </row>
    <row r="553" spans="2:19" x14ac:dyDescent="0.25">
      <c r="B553" s="28" t="s">
        <v>135</v>
      </c>
      <c r="C553" s="29" t="s">
        <v>134</v>
      </c>
      <c r="D553" s="29" t="s">
        <v>43</v>
      </c>
      <c r="E553" s="29">
        <v>1.65</v>
      </c>
      <c r="F553" s="29">
        <v>2.2999999999999998</v>
      </c>
      <c r="G553" s="30" t="s">
        <v>242</v>
      </c>
      <c r="H553" s="12">
        <f t="shared" si="49"/>
        <v>45178.958333333336</v>
      </c>
      <c r="I553" s="13">
        <f t="shared" ca="1" si="50"/>
        <v>1694300400.0000002</v>
      </c>
      <c r="K553" t="s">
        <v>151</v>
      </c>
      <c r="L553" t="s">
        <v>149</v>
      </c>
      <c r="M553">
        <v>2.2999999999999998</v>
      </c>
      <c r="N553">
        <v>1.62</v>
      </c>
      <c r="O553" t="s">
        <v>242</v>
      </c>
      <c r="P553" s="12">
        <f t="shared" si="51"/>
        <v>45179.103472222225</v>
      </c>
      <c r="Q553" s="13">
        <f t="shared" ca="1" si="52"/>
        <v>1694312940.0000002</v>
      </c>
      <c r="R553">
        <f t="shared" si="53"/>
        <v>0.1825013419216317</v>
      </c>
      <c r="S553">
        <f t="shared" si="54"/>
        <v>0.60225067096081586</v>
      </c>
    </row>
    <row r="554" spans="2:19" x14ac:dyDescent="0.25">
      <c r="B554" s="28" t="s">
        <v>135</v>
      </c>
      <c r="C554" s="29" t="s">
        <v>134</v>
      </c>
      <c r="D554" s="29" t="s">
        <v>41</v>
      </c>
      <c r="E554" s="29">
        <v>1.65</v>
      </c>
      <c r="F554" s="29">
        <v>2.2599999999999998</v>
      </c>
      <c r="G554" s="30" t="s">
        <v>242</v>
      </c>
      <c r="H554" s="12">
        <f t="shared" si="49"/>
        <v>45178.958333333336</v>
      </c>
      <c r="I554" s="13">
        <f t="shared" ca="1" si="50"/>
        <v>1694300400.0000002</v>
      </c>
      <c r="K554" t="s">
        <v>317</v>
      </c>
      <c r="L554" t="s">
        <v>121</v>
      </c>
      <c r="M554">
        <v>1.49</v>
      </c>
      <c r="N554">
        <v>2.7</v>
      </c>
      <c r="O554" t="s">
        <v>240</v>
      </c>
      <c r="P554" s="12">
        <f t="shared" si="51"/>
        <v>45178.916666666664</v>
      </c>
      <c r="Q554" s="13">
        <f t="shared" ca="1" si="52"/>
        <v>1694296799.9999998</v>
      </c>
      <c r="R554">
        <f t="shared" si="53"/>
        <v>0.30077056922694512</v>
      </c>
      <c r="S554">
        <f t="shared" si="54"/>
        <v>0.66138528461347257</v>
      </c>
    </row>
    <row r="555" spans="2:19" x14ac:dyDescent="0.25">
      <c r="B555" s="28" t="s">
        <v>135</v>
      </c>
      <c r="C555" s="29" t="s">
        <v>134</v>
      </c>
      <c r="D555" s="29" t="s">
        <v>13</v>
      </c>
      <c r="E555" s="29">
        <v>1.66</v>
      </c>
      <c r="F555" s="29">
        <v>2.2599999999999998</v>
      </c>
      <c r="G555" s="30" t="s">
        <v>242</v>
      </c>
      <c r="H555" s="12">
        <f t="shared" si="49"/>
        <v>45178.958333333336</v>
      </c>
      <c r="I555" s="13">
        <f t="shared" ca="1" si="50"/>
        <v>1694300400.0000002</v>
      </c>
      <c r="K555" t="s">
        <v>317</v>
      </c>
      <c r="L555" t="s">
        <v>121</v>
      </c>
      <c r="M555">
        <v>1.49</v>
      </c>
      <c r="N555">
        <v>2.7</v>
      </c>
      <c r="O555" t="s">
        <v>240</v>
      </c>
      <c r="P555" s="12">
        <f t="shared" si="51"/>
        <v>45178.916666666664</v>
      </c>
      <c r="Q555" s="13">
        <f t="shared" ca="1" si="52"/>
        <v>1694296799.9999998</v>
      </c>
      <c r="R555">
        <f t="shared" si="53"/>
        <v>0.30077056922694512</v>
      </c>
      <c r="S555">
        <f t="shared" si="54"/>
        <v>0.66138528461347257</v>
      </c>
    </row>
    <row r="556" spans="2:19" x14ac:dyDescent="0.25">
      <c r="B556" s="28" t="s">
        <v>135</v>
      </c>
      <c r="C556" s="29" t="s">
        <v>134</v>
      </c>
      <c r="D556" s="29" t="s">
        <v>42</v>
      </c>
      <c r="E556" s="29">
        <v>1.71</v>
      </c>
      <c r="F556" s="29">
        <v>2.15</v>
      </c>
      <c r="G556" s="30" t="s">
        <v>242</v>
      </c>
      <c r="H556" s="12">
        <f t="shared" si="49"/>
        <v>45178.958333333336</v>
      </c>
      <c r="I556" s="13">
        <f t="shared" ca="1" si="50"/>
        <v>1694300400.0000002</v>
      </c>
      <c r="K556" t="s">
        <v>317</v>
      </c>
      <c r="L556" t="s">
        <v>121</v>
      </c>
      <c r="M556">
        <v>1.48</v>
      </c>
      <c r="N556">
        <v>2.65</v>
      </c>
      <c r="O556" t="s">
        <v>240</v>
      </c>
      <c r="P556" s="12">
        <f t="shared" si="51"/>
        <v>45178.916666666664</v>
      </c>
      <c r="Q556" s="13">
        <f t="shared" ca="1" si="52"/>
        <v>1694296799.9999998</v>
      </c>
      <c r="R556">
        <f t="shared" si="53"/>
        <v>0.29831718510963789</v>
      </c>
      <c r="S556">
        <f t="shared" si="54"/>
        <v>0.66015859255481901</v>
      </c>
    </row>
    <row r="557" spans="2:19" x14ac:dyDescent="0.25">
      <c r="B557" s="28" t="s">
        <v>136</v>
      </c>
      <c r="C557" s="29" t="s">
        <v>134</v>
      </c>
      <c r="D557" s="29" t="s">
        <v>2</v>
      </c>
      <c r="E557" s="29">
        <v>1.18</v>
      </c>
      <c r="F557" s="29">
        <v>4.9000000000000004</v>
      </c>
      <c r="G557" s="30" t="s">
        <v>242</v>
      </c>
      <c r="H557" s="12">
        <f t="shared" si="49"/>
        <v>45178.958333333336</v>
      </c>
      <c r="I557" s="13">
        <f t="shared" ca="1" si="50"/>
        <v>1694300400.0000002</v>
      </c>
      <c r="K557" t="s">
        <v>317</v>
      </c>
      <c r="L557" t="s">
        <v>121</v>
      </c>
      <c r="M557">
        <v>1.48</v>
      </c>
      <c r="N557">
        <v>2.65</v>
      </c>
      <c r="O557" t="s">
        <v>240</v>
      </c>
      <c r="P557" s="12">
        <f t="shared" si="51"/>
        <v>45178.916666666664</v>
      </c>
      <c r="Q557" s="13">
        <f t="shared" ca="1" si="52"/>
        <v>1694296799.9999998</v>
      </c>
      <c r="R557">
        <f t="shared" si="53"/>
        <v>0.29831718510963789</v>
      </c>
      <c r="S557">
        <f t="shared" si="54"/>
        <v>0.66015859255481901</v>
      </c>
    </row>
    <row r="558" spans="2:19" x14ac:dyDescent="0.25">
      <c r="B558" s="28" t="s">
        <v>136</v>
      </c>
      <c r="C558" s="29" t="s">
        <v>134</v>
      </c>
      <c r="D558" s="29" t="s">
        <v>3</v>
      </c>
      <c r="E558" s="29">
        <v>1.1599999999999999</v>
      </c>
      <c r="F558" s="29">
        <v>5.4</v>
      </c>
      <c r="G558" s="30" t="s">
        <v>242</v>
      </c>
      <c r="H558" s="12">
        <f t="shared" si="49"/>
        <v>45178.958333333336</v>
      </c>
      <c r="I558" s="13">
        <f t="shared" ca="1" si="50"/>
        <v>1694300400.0000002</v>
      </c>
      <c r="K558" t="s">
        <v>317</v>
      </c>
      <c r="L558" t="s">
        <v>121</v>
      </c>
      <c r="M558">
        <v>1.48</v>
      </c>
      <c r="N558">
        <v>2.65</v>
      </c>
      <c r="O558" t="s">
        <v>240</v>
      </c>
      <c r="P558" s="12">
        <f t="shared" si="51"/>
        <v>45178.916666666664</v>
      </c>
      <c r="Q558" s="13">
        <f t="shared" ca="1" si="52"/>
        <v>1694296799.9999998</v>
      </c>
      <c r="R558">
        <f t="shared" si="53"/>
        <v>0.29831718510963789</v>
      </c>
      <c r="S558">
        <f t="shared" si="54"/>
        <v>0.66015859255481901</v>
      </c>
    </row>
    <row r="559" spans="2:19" x14ac:dyDescent="0.25">
      <c r="B559" s="28" t="s">
        <v>136</v>
      </c>
      <c r="C559" s="29" t="s">
        <v>134</v>
      </c>
      <c r="D559" s="29" t="s">
        <v>16</v>
      </c>
      <c r="E559" s="29">
        <v>1.18</v>
      </c>
      <c r="F559" s="29">
        <v>5.15</v>
      </c>
      <c r="G559" s="30" t="s">
        <v>242</v>
      </c>
      <c r="H559" s="12">
        <f t="shared" si="49"/>
        <v>45178.958333333336</v>
      </c>
      <c r="I559" s="13">
        <f t="shared" ca="1" si="50"/>
        <v>1694300400.0000002</v>
      </c>
      <c r="K559" t="s">
        <v>317</v>
      </c>
      <c r="L559" t="s">
        <v>121</v>
      </c>
      <c r="M559">
        <v>1.48</v>
      </c>
      <c r="N559">
        <v>2.72</v>
      </c>
      <c r="O559" t="s">
        <v>240</v>
      </c>
      <c r="P559" s="12">
        <f t="shared" si="51"/>
        <v>45178.916666666664</v>
      </c>
      <c r="Q559" s="13">
        <f t="shared" ca="1" si="52"/>
        <v>1694296799.9999998</v>
      </c>
      <c r="R559">
        <f t="shared" si="53"/>
        <v>0.30802861685214628</v>
      </c>
      <c r="S559">
        <f t="shared" si="54"/>
        <v>0.66501430842607312</v>
      </c>
    </row>
    <row r="560" spans="2:19" x14ac:dyDescent="0.25">
      <c r="B560" s="28" t="s">
        <v>136</v>
      </c>
      <c r="C560" s="29" t="s">
        <v>134</v>
      </c>
      <c r="D560" s="29" t="s">
        <v>5</v>
      </c>
      <c r="E560" s="29">
        <v>1.18</v>
      </c>
      <c r="F560" s="29">
        <v>4.9000000000000004</v>
      </c>
      <c r="G560" s="30" t="s">
        <v>242</v>
      </c>
      <c r="H560" s="12">
        <f t="shared" si="49"/>
        <v>45178.958333333336</v>
      </c>
      <c r="I560" s="13">
        <f t="shared" ca="1" si="50"/>
        <v>1694300400.0000002</v>
      </c>
      <c r="K560" t="s">
        <v>317</v>
      </c>
      <c r="L560" t="s">
        <v>121</v>
      </c>
      <c r="M560">
        <v>1.45</v>
      </c>
      <c r="N560">
        <v>2.86</v>
      </c>
      <c r="O560" t="s">
        <v>240</v>
      </c>
      <c r="P560" s="12">
        <f t="shared" si="51"/>
        <v>45178.916666666664</v>
      </c>
      <c r="Q560" s="13">
        <f t="shared" ca="1" si="52"/>
        <v>1694296799.9999998</v>
      </c>
      <c r="R560">
        <f t="shared" si="53"/>
        <v>0.34000482276344346</v>
      </c>
      <c r="S560">
        <f t="shared" si="54"/>
        <v>0.68100241138172168</v>
      </c>
    </row>
    <row r="561" spans="2:19" x14ac:dyDescent="0.25">
      <c r="B561" s="28" t="s">
        <v>136</v>
      </c>
      <c r="C561" s="29" t="s">
        <v>134</v>
      </c>
      <c r="D561" s="29" t="s">
        <v>43</v>
      </c>
      <c r="E561" s="29">
        <v>1.2</v>
      </c>
      <c r="F561" s="29">
        <v>4.8</v>
      </c>
      <c r="G561" s="30" t="s">
        <v>242</v>
      </c>
      <c r="H561" s="12">
        <f t="shared" si="49"/>
        <v>45178.958333333336</v>
      </c>
      <c r="I561" s="13">
        <f t="shared" ca="1" si="50"/>
        <v>1694300400.0000002</v>
      </c>
      <c r="K561" t="s">
        <v>317</v>
      </c>
      <c r="L561" t="s">
        <v>121</v>
      </c>
      <c r="M561">
        <v>1.48</v>
      </c>
      <c r="N561">
        <v>2.75</v>
      </c>
      <c r="O561" t="s">
        <v>240</v>
      </c>
      <c r="P561" s="12">
        <f t="shared" si="51"/>
        <v>45178.916666666664</v>
      </c>
      <c r="Q561" s="13">
        <f t="shared" ca="1" si="52"/>
        <v>1694296799.9999998</v>
      </c>
      <c r="R561">
        <f t="shared" si="53"/>
        <v>0.31203931203931201</v>
      </c>
      <c r="S561">
        <f t="shared" si="54"/>
        <v>0.66701965601965596</v>
      </c>
    </row>
    <row r="562" spans="2:19" x14ac:dyDescent="0.25">
      <c r="B562" s="28" t="s">
        <v>136</v>
      </c>
      <c r="C562" s="29" t="s">
        <v>134</v>
      </c>
      <c r="D562" s="29" t="s">
        <v>41</v>
      </c>
      <c r="E562" s="29">
        <v>1.2</v>
      </c>
      <c r="F562" s="29">
        <v>4.7</v>
      </c>
      <c r="G562" s="30" t="s">
        <v>242</v>
      </c>
      <c r="H562" s="12">
        <f t="shared" si="49"/>
        <v>45178.958333333336</v>
      </c>
      <c r="I562" s="13">
        <f t="shared" ca="1" si="50"/>
        <v>1694300400.0000002</v>
      </c>
      <c r="K562" t="s">
        <v>317</v>
      </c>
      <c r="L562" t="s">
        <v>121</v>
      </c>
      <c r="M562">
        <v>1.44</v>
      </c>
      <c r="N562">
        <v>2.72</v>
      </c>
      <c r="O562" t="s">
        <v>240</v>
      </c>
      <c r="P562" s="12">
        <f t="shared" si="51"/>
        <v>45178.916666666664</v>
      </c>
      <c r="Q562" s="13">
        <f t="shared" ca="1" si="52"/>
        <v>1694296799.9999998</v>
      </c>
      <c r="R562">
        <f t="shared" si="53"/>
        <v>0.32679738562091504</v>
      </c>
      <c r="S562">
        <f t="shared" si="54"/>
        <v>0.6743986928104575</v>
      </c>
    </row>
    <row r="563" spans="2:19" x14ac:dyDescent="0.25">
      <c r="B563" s="28" t="s">
        <v>136</v>
      </c>
      <c r="C563" s="29" t="s">
        <v>134</v>
      </c>
      <c r="D563" s="29" t="s">
        <v>13</v>
      </c>
      <c r="E563" s="29">
        <v>1.18</v>
      </c>
      <c r="F563" s="29">
        <v>5</v>
      </c>
      <c r="G563" s="30" t="s">
        <v>242</v>
      </c>
      <c r="H563" s="12">
        <f t="shared" si="49"/>
        <v>45178.958333333336</v>
      </c>
      <c r="I563" s="13">
        <f t="shared" ca="1" si="50"/>
        <v>1694300400.0000002</v>
      </c>
      <c r="K563" t="s">
        <v>317</v>
      </c>
      <c r="L563" t="s">
        <v>121</v>
      </c>
      <c r="M563">
        <v>1.47</v>
      </c>
      <c r="N563">
        <v>2.75</v>
      </c>
      <c r="O563" t="s">
        <v>240</v>
      </c>
      <c r="P563" s="12">
        <f t="shared" si="51"/>
        <v>45178.916666666664</v>
      </c>
      <c r="Q563" s="13">
        <f t="shared" ca="1" si="52"/>
        <v>1694296799.9999998</v>
      </c>
      <c r="R563">
        <f t="shared" si="53"/>
        <v>0.31663574520717375</v>
      </c>
      <c r="S563">
        <f t="shared" si="54"/>
        <v>0.66931787260358688</v>
      </c>
    </row>
    <row r="564" spans="2:19" x14ac:dyDescent="0.25">
      <c r="B564" s="28" t="s">
        <v>136</v>
      </c>
      <c r="C564" s="29" t="s">
        <v>134</v>
      </c>
      <c r="D564" s="29" t="s">
        <v>42</v>
      </c>
      <c r="E564" s="29">
        <v>1.2</v>
      </c>
      <c r="F564" s="29">
        <v>4.5999999999999996</v>
      </c>
      <c r="G564" s="30" t="s">
        <v>242</v>
      </c>
      <c r="H564" s="12">
        <f t="shared" si="49"/>
        <v>45178.958333333336</v>
      </c>
      <c r="I564" s="13">
        <f t="shared" ca="1" si="50"/>
        <v>1694300400.0000002</v>
      </c>
      <c r="K564" t="s">
        <v>317</v>
      </c>
      <c r="L564" t="s">
        <v>121</v>
      </c>
      <c r="M564">
        <v>1.45</v>
      </c>
      <c r="N564">
        <v>2.86</v>
      </c>
      <c r="O564" t="s">
        <v>240</v>
      </c>
      <c r="P564" s="12">
        <f t="shared" si="51"/>
        <v>45178.916666666664</v>
      </c>
      <c r="Q564" s="13">
        <f t="shared" ca="1" si="52"/>
        <v>1694296799.9999998</v>
      </c>
      <c r="R564">
        <f t="shared" si="53"/>
        <v>0.34000482276344346</v>
      </c>
      <c r="S564">
        <f t="shared" si="54"/>
        <v>0.68100241138172168</v>
      </c>
    </row>
    <row r="565" spans="2:19" x14ac:dyDescent="0.25">
      <c r="B565" s="28" t="s">
        <v>137</v>
      </c>
      <c r="C565" s="29" t="s">
        <v>134</v>
      </c>
      <c r="D565" s="29" t="s">
        <v>2</v>
      </c>
      <c r="E565" s="29">
        <v>11.5</v>
      </c>
      <c r="F565" s="29">
        <v>1.04</v>
      </c>
      <c r="G565" s="30" t="s">
        <v>242</v>
      </c>
      <c r="H565" s="12">
        <f t="shared" si="49"/>
        <v>45178.958333333336</v>
      </c>
      <c r="I565" s="13">
        <f t="shared" ca="1" si="50"/>
        <v>1694300400.0000002</v>
      </c>
      <c r="K565" t="s">
        <v>317</v>
      </c>
      <c r="L565" t="s">
        <v>121</v>
      </c>
      <c r="M565">
        <v>1.48</v>
      </c>
      <c r="N565">
        <v>2.75</v>
      </c>
      <c r="O565" t="s">
        <v>240</v>
      </c>
      <c r="P565" s="12">
        <f t="shared" si="51"/>
        <v>45178.916666666664</v>
      </c>
      <c r="Q565" s="13">
        <f t="shared" ca="1" si="52"/>
        <v>1694296799.9999998</v>
      </c>
      <c r="R565">
        <f t="shared" si="53"/>
        <v>0.31203931203931201</v>
      </c>
      <c r="S565">
        <f t="shared" si="54"/>
        <v>0.66701965601965596</v>
      </c>
    </row>
    <row r="566" spans="2:19" x14ac:dyDescent="0.25">
      <c r="B566" s="28" t="s">
        <v>137</v>
      </c>
      <c r="C566" s="29" t="s">
        <v>134</v>
      </c>
      <c r="D566" s="29" t="s">
        <v>10</v>
      </c>
      <c r="E566" s="29">
        <v>13</v>
      </c>
      <c r="F566" s="29">
        <v>1.04</v>
      </c>
      <c r="G566" s="30" t="s">
        <v>242</v>
      </c>
      <c r="H566" s="12">
        <f t="shared" si="49"/>
        <v>45178.958333333336</v>
      </c>
      <c r="I566" s="13">
        <f t="shared" ca="1" si="50"/>
        <v>1694300400.0000002</v>
      </c>
      <c r="K566" t="s">
        <v>317</v>
      </c>
      <c r="L566" t="s">
        <v>121</v>
      </c>
      <c r="M566">
        <v>1.5</v>
      </c>
      <c r="N566">
        <v>2.7</v>
      </c>
      <c r="O566" t="s">
        <v>240</v>
      </c>
      <c r="P566" s="12">
        <f t="shared" si="51"/>
        <v>45178.916666666664</v>
      </c>
      <c r="Q566" s="13">
        <f t="shared" ca="1" si="52"/>
        <v>1694296799.9999998</v>
      </c>
      <c r="R566">
        <f t="shared" si="53"/>
        <v>0.29629629629629628</v>
      </c>
      <c r="S566">
        <f t="shared" si="54"/>
        <v>0.65914814814814815</v>
      </c>
    </row>
    <row r="567" spans="2:19" x14ac:dyDescent="0.25">
      <c r="B567" s="28" t="s">
        <v>137</v>
      </c>
      <c r="C567" s="29" t="s">
        <v>134</v>
      </c>
      <c r="D567" s="29" t="s">
        <v>3</v>
      </c>
      <c r="E567" s="29">
        <v>11.5</v>
      </c>
      <c r="F567" s="29">
        <v>1.04</v>
      </c>
      <c r="G567" s="30" t="s">
        <v>242</v>
      </c>
      <c r="H567" s="12">
        <f t="shared" si="49"/>
        <v>45178.958333333336</v>
      </c>
      <c r="I567" s="13">
        <f t="shared" ca="1" si="50"/>
        <v>1694300400.0000002</v>
      </c>
      <c r="K567" t="s">
        <v>318</v>
      </c>
      <c r="L567" t="s">
        <v>121</v>
      </c>
      <c r="M567">
        <v>1.36</v>
      </c>
      <c r="N567">
        <v>3.4</v>
      </c>
      <c r="O567" t="s">
        <v>240</v>
      </c>
      <c r="P567" s="12">
        <f t="shared" si="51"/>
        <v>45178.916666666664</v>
      </c>
      <c r="Q567" s="13">
        <f t="shared" ca="1" si="52"/>
        <v>1694296799.9999998</v>
      </c>
      <c r="R567">
        <f t="shared" si="53"/>
        <v>0.44117647058823523</v>
      </c>
      <c r="S567">
        <f t="shared" si="54"/>
        <v>0.73158823529411765</v>
      </c>
    </row>
    <row r="568" spans="2:19" x14ac:dyDescent="0.25">
      <c r="B568" s="28" t="s">
        <v>137</v>
      </c>
      <c r="C568" s="29" t="s">
        <v>134</v>
      </c>
      <c r="D568" s="29" t="s">
        <v>5</v>
      </c>
      <c r="E568" s="29">
        <v>9.5</v>
      </c>
      <c r="F568" s="29">
        <v>1.06</v>
      </c>
      <c r="G568" s="30" t="s">
        <v>242</v>
      </c>
      <c r="H568" s="12">
        <f t="shared" si="49"/>
        <v>45178.958333333336</v>
      </c>
      <c r="I568" s="13">
        <f t="shared" ca="1" si="50"/>
        <v>1694300400.0000002</v>
      </c>
      <c r="K568" t="s">
        <v>318</v>
      </c>
      <c r="L568" t="s">
        <v>121</v>
      </c>
      <c r="M568">
        <v>1.36</v>
      </c>
      <c r="N568">
        <v>3.4</v>
      </c>
      <c r="O568" t="s">
        <v>240</v>
      </c>
      <c r="P568" s="12">
        <f t="shared" si="51"/>
        <v>45178.916666666664</v>
      </c>
      <c r="Q568" s="13">
        <f t="shared" ca="1" si="52"/>
        <v>1694296799.9999998</v>
      </c>
      <c r="R568">
        <f t="shared" si="53"/>
        <v>0.44117647058823523</v>
      </c>
      <c r="S568">
        <f t="shared" si="54"/>
        <v>0.73158823529411765</v>
      </c>
    </row>
    <row r="569" spans="2:19" x14ac:dyDescent="0.25">
      <c r="B569" s="28" t="s">
        <v>137</v>
      </c>
      <c r="C569" s="29" t="s">
        <v>134</v>
      </c>
      <c r="D569" s="29" t="s">
        <v>16</v>
      </c>
      <c r="E569" s="29">
        <v>10.199999999999999</v>
      </c>
      <c r="F569" s="29">
        <v>1.06</v>
      </c>
      <c r="G569" s="30" t="s">
        <v>242</v>
      </c>
      <c r="H569" s="12">
        <f t="shared" si="49"/>
        <v>45178.958333333336</v>
      </c>
      <c r="I569" s="13">
        <f t="shared" ca="1" si="50"/>
        <v>1694300400.0000002</v>
      </c>
      <c r="K569" t="s">
        <v>318</v>
      </c>
      <c r="L569" t="s">
        <v>121</v>
      </c>
      <c r="M569">
        <v>1.39</v>
      </c>
      <c r="N569">
        <v>3.1</v>
      </c>
      <c r="O569" t="s">
        <v>240</v>
      </c>
      <c r="P569" s="12">
        <f t="shared" si="51"/>
        <v>45178.916666666664</v>
      </c>
      <c r="Q569" s="13">
        <f t="shared" ca="1" si="52"/>
        <v>1694296799.9999998</v>
      </c>
      <c r="R569">
        <f t="shared" si="53"/>
        <v>0.39684381527036444</v>
      </c>
      <c r="S569">
        <f t="shared" si="54"/>
        <v>0.7094219076351822</v>
      </c>
    </row>
    <row r="570" spans="2:19" x14ac:dyDescent="0.25">
      <c r="B570" s="28" t="s">
        <v>137</v>
      </c>
      <c r="C570" s="29" t="s">
        <v>134</v>
      </c>
      <c r="D570" s="29" t="s">
        <v>43</v>
      </c>
      <c r="E570" s="29">
        <v>11</v>
      </c>
      <c r="F570" s="29">
        <v>1.05</v>
      </c>
      <c r="G570" s="30" t="s">
        <v>242</v>
      </c>
      <c r="H570" s="12">
        <f t="shared" si="49"/>
        <v>45178.958333333336</v>
      </c>
      <c r="I570" s="13">
        <f t="shared" ca="1" si="50"/>
        <v>1694300400.0000002</v>
      </c>
      <c r="K570" t="s">
        <v>318</v>
      </c>
      <c r="L570" t="s">
        <v>121</v>
      </c>
      <c r="M570">
        <v>1.38</v>
      </c>
      <c r="N570">
        <v>3.05</v>
      </c>
      <c r="O570" t="s">
        <v>240</v>
      </c>
      <c r="P570" s="12">
        <f t="shared" si="51"/>
        <v>45178.916666666664</v>
      </c>
      <c r="Q570" s="13">
        <f t="shared" ca="1" si="52"/>
        <v>1694296799.9999998</v>
      </c>
      <c r="R570">
        <f t="shared" si="53"/>
        <v>0.39676882870040397</v>
      </c>
      <c r="S570">
        <f t="shared" si="54"/>
        <v>0.70938441435020194</v>
      </c>
    </row>
    <row r="571" spans="2:19" x14ac:dyDescent="0.25">
      <c r="B571" s="28" t="s">
        <v>137</v>
      </c>
      <c r="C571" s="29" t="s">
        <v>134</v>
      </c>
      <c r="D571" s="29" t="s">
        <v>41</v>
      </c>
      <c r="E571" s="29">
        <v>11</v>
      </c>
      <c r="F571" s="29">
        <v>1.04</v>
      </c>
      <c r="G571" s="30" t="s">
        <v>242</v>
      </c>
      <c r="H571" s="12">
        <f t="shared" si="49"/>
        <v>45178.958333333336</v>
      </c>
      <c r="I571" s="13">
        <f t="shared" ca="1" si="50"/>
        <v>1694300400.0000002</v>
      </c>
      <c r="K571" t="s">
        <v>318</v>
      </c>
      <c r="L571" t="s">
        <v>121</v>
      </c>
      <c r="M571">
        <v>1.38</v>
      </c>
      <c r="N571">
        <v>3.05</v>
      </c>
      <c r="O571" t="s">
        <v>240</v>
      </c>
      <c r="P571" s="12">
        <f t="shared" si="51"/>
        <v>45178.916666666664</v>
      </c>
      <c r="Q571" s="13">
        <f t="shared" ca="1" si="52"/>
        <v>1694296799.9999998</v>
      </c>
      <c r="R571">
        <f t="shared" si="53"/>
        <v>0.39676882870040397</v>
      </c>
      <c r="S571">
        <f t="shared" si="54"/>
        <v>0.70938441435020194</v>
      </c>
    </row>
    <row r="572" spans="2:19" x14ac:dyDescent="0.25">
      <c r="B572" s="28" t="s">
        <v>137</v>
      </c>
      <c r="C572" s="29" t="s">
        <v>134</v>
      </c>
      <c r="D572" s="29" t="s">
        <v>13</v>
      </c>
      <c r="E572" s="29">
        <v>12.6</v>
      </c>
      <c r="F572" s="29">
        <v>1.04</v>
      </c>
      <c r="G572" s="30" t="s">
        <v>242</v>
      </c>
      <c r="H572" s="12">
        <f t="shared" si="49"/>
        <v>45178.958333333336</v>
      </c>
      <c r="I572" s="13">
        <f t="shared" ca="1" si="50"/>
        <v>1694300400.0000002</v>
      </c>
      <c r="K572" t="s">
        <v>318</v>
      </c>
      <c r="L572" t="s">
        <v>121</v>
      </c>
      <c r="M572">
        <v>1.38</v>
      </c>
      <c r="N572">
        <v>3.05</v>
      </c>
      <c r="O572" t="s">
        <v>240</v>
      </c>
      <c r="P572" s="12">
        <f t="shared" si="51"/>
        <v>45178.916666666664</v>
      </c>
      <c r="Q572" s="13">
        <f t="shared" ca="1" si="52"/>
        <v>1694296799.9999998</v>
      </c>
      <c r="R572">
        <f t="shared" si="53"/>
        <v>0.39676882870040397</v>
      </c>
      <c r="S572">
        <f t="shared" si="54"/>
        <v>0.70938441435020194</v>
      </c>
    </row>
    <row r="573" spans="2:19" x14ac:dyDescent="0.25">
      <c r="B573" s="28" t="s">
        <v>137</v>
      </c>
      <c r="C573" s="29" t="s">
        <v>134</v>
      </c>
      <c r="D573" s="29" t="s">
        <v>42</v>
      </c>
      <c r="E573" s="29">
        <v>8.75</v>
      </c>
      <c r="F573" s="29">
        <v>1.07</v>
      </c>
      <c r="G573" s="30" t="s">
        <v>242</v>
      </c>
      <c r="H573" s="12">
        <f t="shared" si="49"/>
        <v>45178.958333333336</v>
      </c>
      <c r="I573" s="13">
        <f t="shared" ca="1" si="50"/>
        <v>1694300400.0000002</v>
      </c>
      <c r="K573" t="s">
        <v>318</v>
      </c>
      <c r="L573" t="s">
        <v>121</v>
      </c>
      <c r="M573">
        <v>1.38</v>
      </c>
      <c r="N573">
        <v>3.1</v>
      </c>
      <c r="O573" t="s">
        <v>240</v>
      </c>
      <c r="P573" s="12">
        <f t="shared" si="51"/>
        <v>45178.916666666664</v>
      </c>
      <c r="Q573" s="13">
        <f t="shared" ca="1" si="52"/>
        <v>1694296799.9999998</v>
      </c>
      <c r="R573">
        <f t="shared" si="53"/>
        <v>0.40205703599813009</v>
      </c>
      <c r="S573">
        <f t="shared" si="54"/>
        <v>0.71202851799906508</v>
      </c>
    </row>
    <row r="574" spans="2:19" x14ac:dyDescent="0.25">
      <c r="B574" s="28" t="s">
        <v>138</v>
      </c>
      <c r="C574" s="29" t="s">
        <v>134</v>
      </c>
      <c r="D574" s="29" t="s">
        <v>10</v>
      </c>
      <c r="E574" s="29">
        <v>1.26</v>
      </c>
      <c r="F574" s="29">
        <v>4</v>
      </c>
      <c r="G574" s="30" t="s">
        <v>242</v>
      </c>
      <c r="H574" s="12">
        <f t="shared" si="49"/>
        <v>45178.958333333336</v>
      </c>
      <c r="I574" s="13">
        <f t="shared" ca="1" si="50"/>
        <v>1694300400.0000002</v>
      </c>
      <c r="K574" t="s">
        <v>318</v>
      </c>
      <c r="L574" t="s">
        <v>121</v>
      </c>
      <c r="M574">
        <v>1.37</v>
      </c>
      <c r="N574">
        <v>3.15</v>
      </c>
      <c r="O574" t="s">
        <v>240</v>
      </c>
      <c r="P574" s="12">
        <f t="shared" si="51"/>
        <v>45178.916666666664</v>
      </c>
      <c r="Q574" s="13">
        <f t="shared" ca="1" si="52"/>
        <v>1694296799.9999998</v>
      </c>
      <c r="R574">
        <f t="shared" si="53"/>
        <v>0.41246668983895263</v>
      </c>
      <c r="S574">
        <f t="shared" si="54"/>
        <v>0.71723334491947632</v>
      </c>
    </row>
    <row r="575" spans="2:19" x14ac:dyDescent="0.25">
      <c r="B575" s="28" t="s">
        <v>138</v>
      </c>
      <c r="C575" s="29" t="s">
        <v>134</v>
      </c>
      <c r="D575" s="29" t="s">
        <v>3</v>
      </c>
      <c r="E575" s="29">
        <v>1.26</v>
      </c>
      <c r="F575" s="29">
        <v>3.9</v>
      </c>
      <c r="G575" s="30" t="s">
        <v>242</v>
      </c>
      <c r="H575" s="12">
        <f t="shared" si="49"/>
        <v>45178.958333333336</v>
      </c>
      <c r="I575" s="13">
        <f t="shared" ca="1" si="50"/>
        <v>1694300400.0000002</v>
      </c>
      <c r="K575" t="s">
        <v>318</v>
      </c>
      <c r="L575" t="s">
        <v>121</v>
      </c>
      <c r="M575">
        <v>1.4</v>
      </c>
      <c r="N575">
        <v>3</v>
      </c>
      <c r="O575" t="s">
        <v>240</v>
      </c>
      <c r="P575" s="12">
        <f t="shared" si="51"/>
        <v>45178.916666666664</v>
      </c>
      <c r="Q575" s="13">
        <f t="shared" ca="1" si="52"/>
        <v>1694296799.9999998</v>
      </c>
      <c r="R575">
        <f t="shared" si="53"/>
        <v>0.38095238095238099</v>
      </c>
      <c r="S575">
        <f t="shared" si="54"/>
        <v>0.70147619047619048</v>
      </c>
    </row>
    <row r="576" spans="2:19" x14ac:dyDescent="0.25">
      <c r="B576" s="28" t="s">
        <v>138</v>
      </c>
      <c r="C576" s="29" t="s">
        <v>134</v>
      </c>
      <c r="D576" s="29" t="s">
        <v>2</v>
      </c>
      <c r="E576" s="29">
        <v>1.26</v>
      </c>
      <c r="F576" s="29">
        <v>3.9</v>
      </c>
      <c r="G576" s="30" t="s">
        <v>242</v>
      </c>
      <c r="H576" s="12">
        <f t="shared" si="49"/>
        <v>45178.958333333336</v>
      </c>
      <c r="I576" s="13">
        <f t="shared" ca="1" si="50"/>
        <v>1694300400.0000002</v>
      </c>
      <c r="K576" t="s">
        <v>318</v>
      </c>
      <c r="L576" t="s">
        <v>121</v>
      </c>
      <c r="M576">
        <v>1.38</v>
      </c>
      <c r="N576">
        <v>3.1</v>
      </c>
      <c r="O576" t="s">
        <v>240</v>
      </c>
      <c r="P576" s="12">
        <f t="shared" si="51"/>
        <v>45178.916666666664</v>
      </c>
      <c r="Q576" s="13">
        <f t="shared" ca="1" si="52"/>
        <v>1694296799.9999998</v>
      </c>
      <c r="R576">
        <f t="shared" si="53"/>
        <v>0.40205703599813009</v>
      </c>
      <c r="S576">
        <f t="shared" si="54"/>
        <v>0.71202851799906508</v>
      </c>
    </row>
    <row r="577" spans="2:19" x14ac:dyDescent="0.25">
      <c r="B577" s="28" t="s">
        <v>138</v>
      </c>
      <c r="C577" s="29" t="s">
        <v>134</v>
      </c>
      <c r="D577" s="29" t="s">
        <v>41</v>
      </c>
      <c r="E577" s="29">
        <v>1.29</v>
      </c>
      <c r="F577" s="29">
        <v>3.7</v>
      </c>
      <c r="G577" s="30" t="s">
        <v>242</v>
      </c>
      <c r="H577" s="12">
        <f t="shared" si="49"/>
        <v>45178.958333333336</v>
      </c>
      <c r="I577" s="13">
        <f t="shared" ca="1" si="50"/>
        <v>1694300400.0000002</v>
      </c>
      <c r="K577" t="s">
        <v>318</v>
      </c>
      <c r="L577" t="s">
        <v>121</v>
      </c>
      <c r="M577">
        <v>1.38</v>
      </c>
      <c r="N577">
        <v>3</v>
      </c>
      <c r="O577" t="s">
        <v>240</v>
      </c>
      <c r="P577" s="12">
        <f t="shared" si="51"/>
        <v>45178.916666666664</v>
      </c>
      <c r="Q577" s="13">
        <f t="shared" ca="1" si="52"/>
        <v>1694296799.9999998</v>
      </c>
      <c r="R577">
        <f t="shared" si="53"/>
        <v>0.39130434782608708</v>
      </c>
      <c r="S577">
        <f t="shared" si="54"/>
        <v>0.70665217391304358</v>
      </c>
    </row>
    <row r="578" spans="2:19" x14ac:dyDescent="0.25">
      <c r="B578" s="28" t="s">
        <v>138</v>
      </c>
      <c r="C578" s="29" t="s">
        <v>134</v>
      </c>
      <c r="D578" s="29" t="s">
        <v>5</v>
      </c>
      <c r="E578" s="29">
        <v>1.27</v>
      </c>
      <c r="F578" s="29">
        <v>3.85</v>
      </c>
      <c r="G578" s="30" t="s">
        <v>242</v>
      </c>
      <c r="H578" s="12">
        <f t="shared" si="49"/>
        <v>45178.958333333336</v>
      </c>
      <c r="I578" s="13">
        <f t="shared" ca="1" si="50"/>
        <v>1694300400.0000002</v>
      </c>
      <c r="K578" t="s">
        <v>318</v>
      </c>
      <c r="L578" t="s">
        <v>121</v>
      </c>
      <c r="M578">
        <v>1.37</v>
      </c>
      <c r="N578">
        <v>3.2</v>
      </c>
      <c r="O578" t="s">
        <v>240</v>
      </c>
      <c r="P578" s="12">
        <f t="shared" si="51"/>
        <v>45178.916666666664</v>
      </c>
      <c r="Q578" s="13">
        <f t="shared" ca="1" si="52"/>
        <v>1694296799.9999998</v>
      </c>
      <c r="R578">
        <f t="shared" si="53"/>
        <v>0.41742700729927007</v>
      </c>
      <c r="S578">
        <f t="shared" si="54"/>
        <v>0.71971350364963504</v>
      </c>
    </row>
    <row r="579" spans="2:19" x14ac:dyDescent="0.25">
      <c r="B579" s="28" t="s">
        <v>138</v>
      </c>
      <c r="C579" s="29" t="s">
        <v>134</v>
      </c>
      <c r="D579" s="29" t="s">
        <v>13</v>
      </c>
      <c r="E579" s="29">
        <v>1.28</v>
      </c>
      <c r="F579" s="29">
        <v>3.8</v>
      </c>
      <c r="G579" s="30" t="s">
        <v>242</v>
      </c>
      <c r="H579" s="12">
        <f t="shared" si="49"/>
        <v>45178.958333333336</v>
      </c>
      <c r="I579" s="13">
        <f t="shared" ca="1" si="50"/>
        <v>1694300400.0000002</v>
      </c>
      <c r="K579" t="s">
        <v>319</v>
      </c>
      <c r="L579" t="s">
        <v>121</v>
      </c>
      <c r="M579">
        <v>1.38</v>
      </c>
      <c r="N579">
        <v>3.15</v>
      </c>
      <c r="O579" t="s">
        <v>240</v>
      </c>
      <c r="P579" s="12">
        <f t="shared" si="51"/>
        <v>45178.916666666664</v>
      </c>
      <c r="Q579" s="13">
        <f t="shared" ca="1" si="52"/>
        <v>1694296799.9999998</v>
      </c>
      <c r="R579">
        <f t="shared" si="53"/>
        <v>0.40717736369910296</v>
      </c>
      <c r="S579">
        <f t="shared" si="54"/>
        <v>0.71458868184955149</v>
      </c>
    </row>
    <row r="580" spans="2:19" x14ac:dyDescent="0.25">
      <c r="B580" s="28" t="s">
        <v>138</v>
      </c>
      <c r="C580" s="29" t="s">
        <v>134</v>
      </c>
      <c r="D580" s="29" t="s">
        <v>42</v>
      </c>
      <c r="E580" s="29">
        <v>1.3</v>
      </c>
      <c r="F580" s="29">
        <v>3.5</v>
      </c>
      <c r="G580" s="30" t="s">
        <v>242</v>
      </c>
      <c r="H580" s="12">
        <f t="shared" si="49"/>
        <v>45178.958333333336</v>
      </c>
      <c r="I580" s="13">
        <f t="shared" ca="1" si="50"/>
        <v>1694300400.0000002</v>
      </c>
      <c r="K580" t="s">
        <v>319</v>
      </c>
      <c r="L580" t="s">
        <v>121</v>
      </c>
      <c r="M580">
        <v>1.35</v>
      </c>
      <c r="N580">
        <v>3.2</v>
      </c>
      <c r="O580" t="s">
        <v>240</v>
      </c>
      <c r="P580" s="12">
        <f t="shared" si="51"/>
        <v>45178.916666666664</v>
      </c>
      <c r="Q580" s="13">
        <f t="shared" ca="1" si="52"/>
        <v>1694296799.9999998</v>
      </c>
      <c r="R580">
        <f t="shared" si="53"/>
        <v>0.4282407407407407</v>
      </c>
      <c r="S580">
        <f t="shared" si="54"/>
        <v>0.72512037037037036</v>
      </c>
    </row>
    <row r="581" spans="2:19" x14ac:dyDescent="0.25">
      <c r="B581" s="28" t="s">
        <v>139</v>
      </c>
      <c r="C581" s="29" t="s">
        <v>140</v>
      </c>
      <c r="D581" s="29" t="s">
        <v>13</v>
      </c>
      <c r="E581" s="29">
        <v>2.5499999999999998</v>
      </c>
      <c r="F581" s="29">
        <v>1.53</v>
      </c>
      <c r="G581" s="30" t="s">
        <v>242</v>
      </c>
      <c r="H581" s="12">
        <f t="shared" ref="H581:H644" si="55">DATEVALUE(MID(C581,1,10))+TIMEVALUE(MID(C581,12,8))</f>
        <v>45178.978472222225</v>
      </c>
      <c r="I581" s="13">
        <f t="shared" ref="I581:I644" ca="1" si="56">IF(G581&gt;TODAY(),86400*(H581-25569),100)</f>
        <v>1694302140.0000002</v>
      </c>
      <c r="K581" t="s">
        <v>319</v>
      </c>
      <c r="L581" t="s">
        <v>121</v>
      </c>
      <c r="M581">
        <v>1.35</v>
      </c>
      <c r="N581">
        <v>3.2</v>
      </c>
      <c r="O581" t="s">
        <v>240</v>
      </c>
      <c r="P581" s="12">
        <f t="shared" ref="P581:P644" si="57">DATEVALUE(MID(L581,1,10))+TIMEVALUE(MID(L581,12,8))</f>
        <v>45178.916666666664</v>
      </c>
      <c r="Q581" s="13">
        <f t="shared" ref="Q581:Q644" ca="1" si="58">IF(O581&gt;TODAY(),86400*(P581-25569),100)</f>
        <v>1694296799.9999998</v>
      </c>
      <c r="R581">
        <f t="shared" ref="R581:R644" si="59">ABS(1/M581-1/N581)</f>
        <v>0.4282407407407407</v>
      </c>
      <c r="S581">
        <f t="shared" ref="S581:S644" si="60">0.511+R581/2</f>
        <v>0.72512037037037036</v>
      </c>
    </row>
    <row r="582" spans="2:19" x14ac:dyDescent="0.25">
      <c r="B582" s="28" t="s">
        <v>139</v>
      </c>
      <c r="C582" s="29" t="s">
        <v>140</v>
      </c>
      <c r="D582" s="29" t="s">
        <v>16</v>
      </c>
      <c r="E582" s="29">
        <v>2.5499999999999998</v>
      </c>
      <c r="F582" s="29">
        <v>1.56</v>
      </c>
      <c r="G582" s="30" t="s">
        <v>242</v>
      </c>
      <c r="H582" s="12">
        <f t="shared" si="55"/>
        <v>45178.978472222225</v>
      </c>
      <c r="I582" s="13">
        <f t="shared" ca="1" si="56"/>
        <v>1694302140.0000002</v>
      </c>
      <c r="K582" t="s">
        <v>319</v>
      </c>
      <c r="L582" t="s">
        <v>121</v>
      </c>
      <c r="M582">
        <v>1.35</v>
      </c>
      <c r="N582">
        <v>3.2</v>
      </c>
      <c r="O582" t="s">
        <v>240</v>
      </c>
      <c r="P582" s="12">
        <f t="shared" si="57"/>
        <v>45178.916666666664</v>
      </c>
      <c r="Q582" s="13">
        <f t="shared" ca="1" si="58"/>
        <v>1694296799.9999998</v>
      </c>
      <c r="R582">
        <f t="shared" si="59"/>
        <v>0.4282407407407407</v>
      </c>
      <c r="S582">
        <f t="shared" si="60"/>
        <v>0.72512037037037036</v>
      </c>
    </row>
    <row r="583" spans="2:19" x14ac:dyDescent="0.25">
      <c r="B583" s="28" t="s">
        <v>139</v>
      </c>
      <c r="C583" s="29" t="s">
        <v>140</v>
      </c>
      <c r="D583" s="29" t="s">
        <v>10</v>
      </c>
      <c r="E583" s="29">
        <v>2.6</v>
      </c>
      <c r="F583" s="29">
        <v>1.52</v>
      </c>
      <c r="G583" s="30" t="s">
        <v>242</v>
      </c>
      <c r="H583" s="12">
        <f t="shared" si="55"/>
        <v>45178.978472222225</v>
      </c>
      <c r="I583" s="13">
        <f t="shared" ca="1" si="56"/>
        <v>1694302140.0000002</v>
      </c>
      <c r="K583" t="s">
        <v>319</v>
      </c>
      <c r="L583" t="s">
        <v>121</v>
      </c>
      <c r="M583">
        <v>1.36</v>
      </c>
      <c r="N583">
        <v>3.2</v>
      </c>
      <c r="O583" t="s">
        <v>240</v>
      </c>
      <c r="P583" s="12">
        <f t="shared" si="57"/>
        <v>45178.916666666664</v>
      </c>
      <c r="Q583" s="13">
        <f t="shared" ca="1" si="58"/>
        <v>1694296799.9999998</v>
      </c>
      <c r="R583">
        <f t="shared" si="59"/>
        <v>0.42279411764705876</v>
      </c>
      <c r="S583">
        <f t="shared" si="60"/>
        <v>0.72239705882352934</v>
      </c>
    </row>
    <row r="584" spans="2:19" x14ac:dyDescent="0.25">
      <c r="B584" s="28" t="s">
        <v>139</v>
      </c>
      <c r="C584" s="29" t="s">
        <v>140</v>
      </c>
      <c r="D584" s="29" t="s">
        <v>2</v>
      </c>
      <c r="E584" s="29">
        <v>2.5499999999999998</v>
      </c>
      <c r="F584" s="29">
        <v>1.51</v>
      </c>
      <c r="G584" s="30" t="s">
        <v>242</v>
      </c>
      <c r="H584" s="12">
        <f t="shared" si="55"/>
        <v>45178.978472222225</v>
      </c>
      <c r="I584" s="13">
        <f t="shared" ca="1" si="56"/>
        <v>1694302140.0000002</v>
      </c>
      <c r="K584" t="s">
        <v>319</v>
      </c>
      <c r="L584" t="s">
        <v>121</v>
      </c>
      <c r="M584">
        <v>1.38</v>
      </c>
      <c r="N584">
        <v>3.1</v>
      </c>
      <c r="O584" t="s">
        <v>240</v>
      </c>
      <c r="P584" s="12">
        <f t="shared" si="57"/>
        <v>45178.916666666664</v>
      </c>
      <c r="Q584" s="13">
        <f t="shared" ca="1" si="58"/>
        <v>1694296799.9999998</v>
      </c>
      <c r="R584">
        <f t="shared" si="59"/>
        <v>0.40205703599813009</v>
      </c>
      <c r="S584">
        <f t="shared" si="60"/>
        <v>0.71202851799906508</v>
      </c>
    </row>
    <row r="585" spans="2:19" x14ac:dyDescent="0.25">
      <c r="B585" s="28" t="s">
        <v>139</v>
      </c>
      <c r="C585" s="29" t="s">
        <v>140</v>
      </c>
      <c r="D585" s="29" t="s">
        <v>3</v>
      </c>
      <c r="E585" s="29">
        <v>2.5499999999999998</v>
      </c>
      <c r="F585" s="29">
        <v>1.51</v>
      </c>
      <c r="G585" s="30" t="s">
        <v>242</v>
      </c>
      <c r="H585" s="12">
        <f t="shared" si="55"/>
        <v>45178.978472222225</v>
      </c>
      <c r="I585" s="13">
        <f t="shared" ca="1" si="56"/>
        <v>1694302140.0000002</v>
      </c>
      <c r="K585" t="s">
        <v>319</v>
      </c>
      <c r="L585" t="s">
        <v>121</v>
      </c>
      <c r="M585">
        <v>1.39</v>
      </c>
      <c r="N585">
        <v>3.15</v>
      </c>
      <c r="O585" t="s">
        <v>240</v>
      </c>
      <c r="P585" s="12">
        <f t="shared" si="57"/>
        <v>45178.916666666664</v>
      </c>
      <c r="Q585" s="13">
        <f t="shared" ca="1" si="58"/>
        <v>1694296799.9999998</v>
      </c>
      <c r="R585">
        <f t="shared" si="59"/>
        <v>0.40196414297133731</v>
      </c>
      <c r="S585">
        <f t="shared" si="60"/>
        <v>0.71198207148566861</v>
      </c>
    </row>
    <row r="586" spans="2:19" x14ac:dyDescent="0.25">
      <c r="B586" s="28" t="s">
        <v>139</v>
      </c>
      <c r="C586" s="29" t="s">
        <v>140</v>
      </c>
      <c r="D586" s="29" t="s">
        <v>43</v>
      </c>
      <c r="E586" s="29">
        <v>2.6</v>
      </c>
      <c r="F586" s="29">
        <v>1.53</v>
      </c>
      <c r="G586" s="30" t="s">
        <v>242</v>
      </c>
      <c r="H586" s="12">
        <f t="shared" si="55"/>
        <v>45178.978472222225</v>
      </c>
      <c r="I586" s="13">
        <f t="shared" ca="1" si="56"/>
        <v>1694302140.0000002</v>
      </c>
      <c r="K586" t="s">
        <v>319</v>
      </c>
      <c r="L586" t="s">
        <v>121</v>
      </c>
      <c r="M586">
        <v>1.38</v>
      </c>
      <c r="N586">
        <v>3.15</v>
      </c>
      <c r="O586" t="s">
        <v>240</v>
      </c>
      <c r="P586" s="12">
        <f t="shared" si="57"/>
        <v>45178.916666666664</v>
      </c>
      <c r="Q586" s="13">
        <f t="shared" ca="1" si="58"/>
        <v>1694296799.9999998</v>
      </c>
      <c r="R586">
        <f t="shared" si="59"/>
        <v>0.40717736369910296</v>
      </c>
      <c r="S586">
        <f t="shared" si="60"/>
        <v>0.71458868184955149</v>
      </c>
    </row>
    <row r="587" spans="2:19" x14ac:dyDescent="0.25">
      <c r="B587" s="28" t="s">
        <v>139</v>
      </c>
      <c r="C587" s="29" t="s">
        <v>140</v>
      </c>
      <c r="D587" s="29" t="s">
        <v>41</v>
      </c>
      <c r="E587" s="29">
        <v>2.56</v>
      </c>
      <c r="F587" s="29">
        <v>1.52</v>
      </c>
      <c r="G587" s="30" t="s">
        <v>242</v>
      </c>
      <c r="H587" s="12">
        <f t="shared" si="55"/>
        <v>45178.978472222225</v>
      </c>
      <c r="I587" s="13">
        <f t="shared" ca="1" si="56"/>
        <v>1694302140.0000002</v>
      </c>
      <c r="K587" t="s">
        <v>319</v>
      </c>
      <c r="L587" t="s">
        <v>121</v>
      </c>
      <c r="M587">
        <v>1.39</v>
      </c>
      <c r="N587">
        <v>3.15</v>
      </c>
      <c r="O587" t="s">
        <v>240</v>
      </c>
      <c r="P587" s="12">
        <f t="shared" si="57"/>
        <v>45178.916666666664</v>
      </c>
      <c r="Q587" s="13">
        <f t="shared" ca="1" si="58"/>
        <v>1694296799.9999998</v>
      </c>
      <c r="R587">
        <f t="shared" si="59"/>
        <v>0.40196414297133731</v>
      </c>
      <c r="S587">
        <f t="shared" si="60"/>
        <v>0.71198207148566861</v>
      </c>
    </row>
    <row r="588" spans="2:19" x14ac:dyDescent="0.25">
      <c r="B588" s="28" t="s">
        <v>139</v>
      </c>
      <c r="C588" s="29" t="s">
        <v>140</v>
      </c>
      <c r="D588" s="29" t="s">
        <v>42</v>
      </c>
      <c r="E588" s="29">
        <v>2.6</v>
      </c>
      <c r="F588" s="29">
        <v>1.5</v>
      </c>
      <c r="G588" s="30" t="s">
        <v>242</v>
      </c>
      <c r="H588" s="12">
        <f t="shared" si="55"/>
        <v>45178.978472222225</v>
      </c>
      <c r="I588" s="13">
        <f t="shared" ca="1" si="56"/>
        <v>1694302140.0000002</v>
      </c>
      <c r="K588" t="s">
        <v>319</v>
      </c>
      <c r="L588" t="s">
        <v>121</v>
      </c>
      <c r="M588">
        <v>1.38</v>
      </c>
      <c r="N588">
        <v>3.1</v>
      </c>
      <c r="O588" t="s">
        <v>240</v>
      </c>
      <c r="P588" s="12">
        <f t="shared" si="57"/>
        <v>45178.916666666664</v>
      </c>
      <c r="Q588" s="13">
        <f t="shared" ca="1" si="58"/>
        <v>1694296799.9999998</v>
      </c>
      <c r="R588">
        <f t="shared" si="59"/>
        <v>0.40205703599813009</v>
      </c>
      <c r="S588">
        <f t="shared" si="60"/>
        <v>0.71202851799906508</v>
      </c>
    </row>
    <row r="589" spans="2:19" x14ac:dyDescent="0.25">
      <c r="B589" s="28" t="s">
        <v>141</v>
      </c>
      <c r="C589" s="29" t="s">
        <v>140</v>
      </c>
      <c r="D589" s="29" t="s">
        <v>13</v>
      </c>
      <c r="E589" s="29">
        <v>4</v>
      </c>
      <c r="F589" s="29">
        <v>1.26</v>
      </c>
      <c r="G589" s="30" t="s">
        <v>242</v>
      </c>
      <c r="H589" s="12">
        <f t="shared" si="55"/>
        <v>45178.978472222225</v>
      </c>
      <c r="I589" s="13">
        <f t="shared" ca="1" si="56"/>
        <v>1694302140.0000002</v>
      </c>
      <c r="K589" t="s">
        <v>319</v>
      </c>
      <c r="L589" t="s">
        <v>121</v>
      </c>
      <c r="M589">
        <v>1.31</v>
      </c>
      <c r="N589">
        <v>3.35</v>
      </c>
      <c r="O589" t="s">
        <v>240</v>
      </c>
      <c r="P589" s="12">
        <f t="shared" si="57"/>
        <v>45178.916666666664</v>
      </c>
      <c r="Q589" s="13">
        <f t="shared" ca="1" si="58"/>
        <v>1694296799.9999998</v>
      </c>
      <c r="R589">
        <f t="shared" si="59"/>
        <v>0.464851315939387</v>
      </c>
      <c r="S589">
        <f t="shared" si="60"/>
        <v>0.74342565796969351</v>
      </c>
    </row>
    <row r="590" spans="2:19" x14ac:dyDescent="0.25">
      <c r="B590" s="28" t="s">
        <v>141</v>
      </c>
      <c r="C590" s="29" t="s">
        <v>140</v>
      </c>
      <c r="D590" s="29" t="s">
        <v>10</v>
      </c>
      <c r="E590" s="29">
        <v>3.85</v>
      </c>
      <c r="F590" s="29">
        <v>1.28</v>
      </c>
      <c r="G590" s="30" t="s">
        <v>242</v>
      </c>
      <c r="H590" s="12">
        <f t="shared" si="55"/>
        <v>45178.978472222225</v>
      </c>
      <c r="I590" s="13">
        <f t="shared" ca="1" si="56"/>
        <v>1694302140.0000002</v>
      </c>
      <c r="K590" t="s">
        <v>319</v>
      </c>
      <c r="L590" t="s">
        <v>121</v>
      </c>
      <c r="M590">
        <v>1.33</v>
      </c>
      <c r="N590">
        <v>3.3</v>
      </c>
      <c r="O590" t="s">
        <v>240</v>
      </c>
      <c r="P590" s="12">
        <f t="shared" si="57"/>
        <v>45178.916666666664</v>
      </c>
      <c r="Q590" s="13">
        <f t="shared" ca="1" si="58"/>
        <v>1694296799.9999998</v>
      </c>
      <c r="R590">
        <f t="shared" si="59"/>
        <v>0.44884939621781722</v>
      </c>
      <c r="S590">
        <f t="shared" si="60"/>
        <v>0.73542469810890865</v>
      </c>
    </row>
    <row r="591" spans="2:19" x14ac:dyDescent="0.25">
      <c r="B591" s="28" t="s">
        <v>141</v>
      </c>
      <c r="C591" s="29" t="s">
        <v>140</v>
      </c>
      <c r="D591" s="29" t="s">
        <v>43</v>
      </c>
      <c r="E591" s="29">
        <v>4</v>
      </c>
      <c r="F591" s="29">
        <v>1.22</v>
      </c>
      <c r="G591" s="30" t="s">
        <v>242</v>
      </c>
      <c r="H591" s="12">
        <f t="shared" si="55"/>
        <v>45178.978472222225</v>
      </c>
      <c r="I591" s="13">
        <f t="shared" ca="1" si="56"/>
        <v>1694302140.0000002</v>
      </c>
      <c r="K591" t="s">
        <v>319</v>
      </c>
      <c r="L591" t="s">
        <v>121</v>
      </c>
      <c r="M591">
        <v>1.4</v>
      </c>
      <c r="N591">
        <v>3</v>
      </c>
      <c r="O591" t="s">
        <v>240</v>
      </c>
      <c r="P591" s="12">
        <f t="shared" si="57"/>
        <v>45178.916666666664</v>
      </c>
      <c r="Q591" s="13">
        <f t="shared" ca="1" si="58"/>
        <v>1694296799.9999998</v>
      </c>
      <c r="R591">
        <f t="shared" si="59"/>
        <v>0.38095238095238099</v>
      </c>
      <c r="S591">
        <f t="shared" si="60"/>
        <v>0.70147619047619048</v>
      </c>
    </row>
    <row r="592" spans="2:19" x14ac:dyDescent="0.25">
      <c r="B592" s="28" t="s">
        <v>141</v>
      </c>
      <c r="C592" s="29" t="s">
        <v>140</v>
      </c>
      <c r="D592" s="29" t="s">
        <v>3</v>
      </c>
      <c r="E592" s="29">
        <v>3.6</v>
      </c>
      <c r="F592" s="29">
        <v>1.3</v>
      </c>
      <c r="G592" s="30" t="s">
        <v>242</v>
      </c>
      <c r="H592" s="12">
        <f t="shared" si="55"/>
        <v>45178.978472222225</v>
      </c>
      <c r="I592" s="13">
        <f t="shared" ca="1" si="56"/>
        <v>1694302140.0000002</v>
      </c>
      <c r="K592" t="s">
        <v>320</v>
      </c>
      <c r="L592" t="s">
        <v>321</v>
      </c>
      <c r="M592">
        <v>2.4500000000000002</v>
      </c>
      <c r="N592">
        <v>1.57</v>
      </c>
      <c r="O592" t="s">
        <v>240</v>
      </c>
      <c r="P592" s="12">
        <f t="shared" si="57"/>
        <v>45178.947916666664</v>
      </c>
      <c r="Q592" s="13">
        <f t="shared" ca="1" si="58"/>
        <v>1694299499.9999998</v>
      </c>
      <c r="R592">
        <f t="shared" si="59"/>
        <v>0.22877940985311324</v>
      </c>
      <c r="S592">
        <f t="shared" si="60"/>
        <v>0.62538970492655666</v>
      </c>
    </row>
    <row r="593" spans="2:19" x14ac:dyDescent="0.25">
      <c r="B593" s="28" t="s">
        <v>141</v>
      </c>
      <c r="C593" s="29" t="s">
        <v>140</v>
      </c>
      <c r="D593" s="29" t="s">
        <v>2</v>
      </c>
      <c r="E593" s="29">
        <v>3.6</v>
      </c>
      <c r="F593" s="29">
        <v>1.3</v>
      </c>
      <c r="G593" s="30" t="s">
        <v>242</v>
      </c>
      <c r="H593" s="12">
        <f t="shared" si="55"/>
        <v>45178.978472222225</v>
      </c>
      <c r="I593" s="13">
        <f t="shared" ca="1" si="56"/>
        <v>1694302140.0000002</v>
      </c>
      <c r="K593" t="s">
        <v>320</v>
      </c>
      <c r="L593" t="s">
        <v>321</v>
      </c>
      <c r="M593">
        <v>2.5</v>
      </c>
      <c r="N593">
        <v>1.57</v>
      </c>
      <c r="O593" t="s">
        <v>240</v>
      </c>
      <c r="P593" s="12">
        <f t="shared" si="57"/>
        <v>45178.947916666664</v>
      </c>
      <c r="Q593" s="13">
        <f t="shared" ca="1" si="58"/>
        <v>1694299499.9999998</v>
      </c>
      <c r="R593">
        <f t="shared" si="59"/>
        <v>0.23694267515923562</v>
      </c>
      <c r="S593">
        <f t="shared" si="60"/>
        <v>0.62947133757961782</v>
      </c>
    </row>
    <row r="594" spans="2:19" x14ac:dyDescent="0.25">
      <c r="B594" s="28" t="s">
        <v>141</v>
      </c>
      <c r="C594" s="29" t="s">
        <v>140</v>
      </c>
      <c r="D594" s="29" t="s">
        <v>41</v>
      </c>
      <c r="E594" s="29">
        <v>3.65</v>
      </c>
      <c r="F594" s="29">
        <v>1.29</v>
      </c>
      <c r="G594" s="30" t="s">
        <v>242</v>
      </c>
      <c r="H594" s="12">
        <f t="shared" si="55"/>
        <v>45178.978472222225</v>
      </c>
      <c r="I594" s="13">
        <f t="shared" ca="1" si="56"/>
        <v>1694302140.0000002</v>
      </c>
      <c r="K594" t="s">
        <v>320</v>
      </c>
      <c r="L594" t="s">
        <v>321</v>
      </c>
      <c r="M594">
        <v>2.5</v>
      </c>
      <c r="N594">
        <v>1.57</v>
      </c>
      <c r="O594" t="s">
        <v>240</v>
      </c>
      <c r="P594" s="12">
        <f t="shared" si="57"/>
        <v>45178.947916666664</v>
      </c>
      <c r="Q594" s="13">
        <f t="shared" ca="1" si="58"/>
        <v>1694299499.9999998</v>
      </c>
      <c r="R594">
        <f t="shared" si="59"/>
        <v>0.23694267515923562</v>
      </c>
      <c r="S594">
        <f t="shared" si="60"/>
        <v>0.62947133757961782</v>
      </c>
    </row>
    <row r="595" spans="2:19" x14ac:dyDescent="0.25">
      <c r="B595" s="28" t="s">
        <v>141</v>
      </c>
      <c r="C595" s="29" t="s">
        <v>140</v>
      </c>
      <c r="D595" s="29" t="s">
        <v>42</v>
      </c>
      <c r="E595" s="29">
        <v>4.5999999999999996</v>
      </c>
      <c r="F595" s="29">
        <v>1.2</v>
      </c>
      <c r="G595" s="30" t="s">
        <v>242</v>
      </c>
      <c r="H595" s="12">
        <f t="shared" si="55"/>
        <v>45178.978472222225</v>
      </c>
      <c r="I595" s="13">
        <f t="shared" ca="1" si="56"/>
        <v>1694302140.0000002</v>
      </c>
      <c r="K595" t="s">
        <v>320</v>
      </c>
      <c r="L595" t="s">
        <v>321</v>
      </c>
      <c r="M595">
        <v>2.4500000000000002</v>
      </c>
      <c r="N595">
        <v>1.57</v>
      </c>
      <c r="O595" t="s">
        <v>240</v>
      </c>
      <c r="P595" s="12">
        <f t="shared" si="57"/>
        <v>45178.947916666664</v>
      </c>
      <c r="Q595" s="13">
        <f t="shared" ca="1" si="58"/>
        <v>1694299499.9999998</v>
      </c>
      <c r="R595">
        <f t="shared" si="59"/>
        <v>0.22877940985311324</v>
      </c>
      <c r="S595">
        <f t="shared" si="60"/>
        <v>0.62538970492655666</v>
      </c>
    </row>
    <row r="596" spans="2:19" x14ac:dyDescent="0.25">
      <c r="B596" s="28" t="s">
        <v>142</v>
      </c>
      <c r="C596" s="29" t="s">
        <v>140</v>
      </c>
      <c r="D596" s="29" t="s">
        <v>16</v>
      </c>
      <c r="E596" s="29">
        <v>14.5</v>
      </c>
      <c r="F596" s="29">
        <v>1.03</v>
      </c>
      <c r="G596" s="30" t="s">
        <v>242</v>
      </c>
      <c r="H596" s="12">
        <f t="shared" si="55"/>
        <v>45178.978472222225</v>
      </c>
      <c r="I596" s="13">
        <f t="shared" ca="1" si="56"/>
        <v>1694302140.0000002</v>
      </c>
      <c r="K596" t="s">
        <v>320</v>
      </c>
      <c r="L596" t="s">
        <v>321</v>
      </c>
      <c r="M596">
        <v>2.4</v>
      </c>
      <c r="N596">
        <v>1.61</v>
      </c>
      <c r="O596" t="s">
        <v>240</v>
      </c>
      <c r="P596" s="12">
        <f t="shared" si="57"/>
        <v>45178.947916666664</v>
      </c>
      <c r="Q596" s="13">
        <f t="shared" ca="1" si="58"/>
        <v>1694299499.9999998</v>
      </c>
      <c r="R596">
        <f t="shared" si="59"/>
        <v>0.20445134575569351</v>
      </c>
      <c r="S596">
        <f t="shared" si="60"/>
        <v>0.61322567287784679</v>
      </c>
    </row>
    <row r="597" spans="2:19" x14ac:dyDescent="0.25">
      <c r="B597" s="28" t="s">
        <v>142</v>
      </c>
      <c r="C597" s="29" t="s">
        <v>140</v>
      </c>
      <c r="D597" s="29" t="s">
        <v>10</v>
      </c>
      <c r="E597" s="29">
        <v>15</v>
      </c>
      <c r="F597" s="29">
        <v>1.03</v>
      </c>
      <c r="G597" s="30" t="s">
        <v>242</v>
      </c>
      <c r="H597" s="12">
        <f t="shared" si="55"/>
        <v>45178.978472222225</v>
      </c>
      <c r="I597" s="13">
        <f t="shared" ca="1" si="56"/>
        <v>1694302140.0000002</v>
      </c>
      <c r="K597" t="s">
        <v>320</v>
      </c>
      <c r="L597" t="s">
        <v>321</v>
      </c>
      <c r="M597">
        <v>2.4500000000000002</v>
      </c>
      <c r="N597">
        <v>1.59</v>
      </c>
      <c r="O597" t="s">
        <v>240</v>
      </c>
      <c r="P597" s="12">
        <f t="shared" si="57"/>
        <v>45178.947916666664</v>
      </c>
      <c r="Q597" s="13">
        <f t="shared" ca="1" si="58"/>
        <v>1694299499.9999998</v>
      </c>
      <c r="R597">
        <f t="shared" si="59"/>
        <v>0.22076755230394046</v>
      </c>
      <c r="S597">
        <f t="shared" si="60"/>
        <v>0.62138377615197027</v>
      </c>
    </row>
    <row r="598" spans="2:19" x14ac:dyDescent="0.25">
      <c r="B598" s="28" t="s">
        <v>142</v>
      </c>
      <c r="C598" s="29" t="s">
        <v>140</v>
      </c>
      <c r="D598" s="29" t="s">
        <v>5</v>
      </c>
      <c r="E598" s="29">
        <v>12</v>
      </c>
      <c r="F598" s="29">
        <v>1.03</v>
      </c>
      <c r="G598" s="30" t="s">
        <v>242</v>
      </c>
      <c r="H598" s="12">
        <f t="shared" si="55"/>
        <v>45178.978472222225</v>
      </c>
      <c r="I598" s="13">
        <f t="shared" ca="1" si="56"/>
        <v>1694302140.0000002</v>
      </c>
      <c r="K598" t="s">
        <v>320</v>
      </c>
      <c r="L598" t="s">
        <v>321</v>
      </c>
      <c r="M598">
        <v>2.42</v>
      </c>
      <c r="N598">
        <v>1.59</v>
      </c>
      <c r="O598" t="s">
        <v>240</v>
      </c>
      <c r="P598" s="12">
        <f t="shared" si="57"/>
        <v>45178.947916666664</v>
      </c>
      <c r="Q598" s="13">
        <f t="shared" ca="1" si="58"/>
        <v>1694299499.9999998</v>
      </c>
      <c r="R598">
        <f t="shared" si="59"/>
        <v>0.21570767711419508</v>
      </c>
      <c r="S598">
        <f t="shared" si="60"/>
        <v>0.61885383855709752</v>
      </c>
    </row>
    <row r="599" spans="2:19" x14ac:dyDescent="0.25">
      <c r="B599" s="28" t="s">
        <v>142</v>
      </c>
      <c r="C599" s="29" t="s">
        <v>140</v>
      </c>
      <c r="D599" s="29" t="s">
        <v>13</v>
      </c>
      <c r="E599" s="29">
        <v>13.8</v>
      </c>
      <c r="F599" s="29">
        <v>1.03</v>
      </c>
      <c r="G599" s="30" t="s">
        <v>242</v>
      </c>
      <c r="H599" s="12">
        <f t="shared" si="55"/>
        <v>45178.978472222225</v>
      </c>
      <c r="I599" s="13">
        <f t="shared" ca="1" si="56"/>
        <v>1694302140.0000002</v>
      </c>
      <c r="K599" t="s">
        <v>320</v>
      </c>
      <c r="L599" t="s">
        <v>321</v>
      </c>
      <c r="M599">
        <v>2.38</v>
      </c>
      <c r="N599">
        <v>1.56</v>
      </c>
      <c r="O599" t="s">
        <v>240</v>
      </c>
      <c r="P599" s="12">
        <f t="shared" si="57"/>
        <v>45178.947916666664</v>
      </c>
      <c r="Q599" s="13">
        <f t="shared" ca="1" si="58"/>
        <v>1694299499.9999998</v>
      </c>
      <c r="R599">
        <f t="shared" si="59"/>
        <v>0.22085757379875021</v>
      </c>
      <c r="S599">
        <f t="shared" si="60"/>
        <v>0.62142878689937509</v>
      </c>
    </row>
    <row r="600" spans="2:19" x14ac:dyDescent="0.25">
      <c r="B600" s="28" t="s">
        <v>142</v>
      </c>
      <c r="C600" s="29" t="s">
        <v>140</v>
      </c>
      <c r="D600" s="29" t="s">
        <v>43</v>
      </c>
      <c r="E600" s="29">
        <v>14</v>
      </c>
      <c r="F600" s="29">
        <v>1.04</v>
      </c>
      <c r="G600" s="30" t="s">
        <v>242</v>
      </c>
      <c r="H600" s="12">
        <f t="shared" si="55"/>
        <v>45178.978472222225</v>
      </c>
      <c r="I600" s="13">
        <f t="shared" ca="1" si="56"/>
        <v>1694302140.0000002</v>
      </c>
      <c r="K600" t="s">
        <v>320</v>
      </c>
      <c r="L600" t="s">
        <v>321</v>
      </c>
      <c r="M600">
        <v>2.48</v>
      </c>
      <c r="N600">
        <v>1.54</v>
      </c>
      <c r="O600" t="s">
        <v>240</v>
      </c>
      <c r="P600" s="12">
        <f t="shared" si="57"/>
        <v>45178.947916666664</v>
      </c>
      <c r="Q600" s="13">
        <f t="shared" ca="1" si="58"/>
        <v>1694299499.9999998</v>
      </c>
      <c r="R600">
        <f t="shared" si="59"/>
        <v>0.24612484289903641</v>
      </c>
      <c r="S600">
        <f t="shared" si="60"/>
        <v>0.63406242144951819</v>
      </c>
    </row>
    <row r="601" spans="2:19" x14ac:dyDescent="0.25">
      <c r="B601" s="28" t="s">
        <v>142</v>
      </c>
      <c r="C601" s="29" t="s">
        <v>140</v>
      </c>
      <c r="D601" s="29" t="s">
        <v>2</v>
      </c>
      <c r="E601" s="29">
        <v>15</v>
      </c>
      <c r="F601" s="29">
        <v>1.02</v>
      </c>
      <c r="G601" s="30" t="s">
        <v>242</v>
      </c>
      <c r="H601" s="12">
        <f t="shared" si="55"/>
        <v>45178.978472222225</v>
      </c>
      <c r="I601" s="13">
        <f t="shared" ca="1" si="56"/>
        <v>1694302140.0000002</v>
      </c>
      <c r="K601" t="s">
        <v>320</v>
      </c>
      <c r="L601" t="s">
        <v>321</v>
      </c>
      <c r="M601">
        <v>2.48</v>
      </c>
      <c r="N601">
        <v>1.54</v>
      </c>
      <c r="O601" t="s">
        <v>240</v>
      </c>
      <c r="P601" s="12">
        <f t="shared" si="57"/>
        <v>45178.947916666664</v>
      </c>
      <c r="Q601" s="13">
        <f t="shared" ca="1" si="58"/>
        <v>1694299499.9999998</v>
      </c>
      <c r="R601">
        <f t="shared" si="59"/>
        <v>0.24612484289903641</v>
      </c>
      <c r="S601">
        <f t="shared" si="60"/>
        <v>0.63406242144951819</v>
      </c>
    </row>
    <row r="602" spans="2:19" x14ac:dyDescent="0.25">
      <c r="B602" s="28" t="s">
        <v>142</v>
      </c>
      <c r="C602" s="29" t="s">
        <v>140</v>
      </c>
      <c r="D602" s="29" t="s">
        <v>3</v>
      </c>
      <c r="E602" s="29">
        <v>15</v>
      </c>
      <c r="F602" s="29">
        <v>1.02</v>
      </c>
      <c r="G602" s="30" t="s">
        <v>242</v>
      </c>
      <c r="H602" s="12">
        <f t="shared" si="55"/>
        <v>45178.978472222225</v>
      </c>
      <c r="I602" s="13">
        <f t="shared" ca="1" si="56"/>
        <v>1694302140.0000002</v>
      </c>
      <c r="K602" t="s">
        <v>320</v>
      </c>
      <c r="L602" t="s">
        <v>321</v>
      </c>
      <c r="M602">
        <v>2.48</v>
      </c>
      <c r="N602">
        <v>1.54</v>
      </c>
      <c r="O602" t="s">
        <v>240</v>
      </c>
      <c r="P602" s="12">
        <f t="shared" si="57"/>
        <v>45178.947916666664</v>
      </c>
      <c r="Q602" s="13">
        <f t="shared" ca="1" si="58"/>
        <v>1694299499.9999998</v>
      </c>
      <c r="R602">
        <f t="shared" si="59"/>
        <v>0.24612484289903641</v>
      </c>
      <c r="S602">
        <f t="shared" si="60"/>
        <v>0.63406242144951819</v>
      </c>
    </row>
    <row r="603" spans="2:19" x14ac:dyDescent="0.25">
      <c r="B603" s="28" t="s">
        <v>142</v>
      </c>
      <c r="C603" s="29" t="s">
        <v>140</v>
      </c>
      <c r="D603" s="29" t="s">
        <v>41</v>
      </c>
      <c r="E603" s="29">
        <v>11.75</v>
      </c>
      <c r="F603" s="29">
        <v>1.03</v>
      </c>
      <c r="G603" s="30" t="s">
        <v>242</v>
      </c>
      <c r="H603" s="12">
        <f t="shared" si="55"/>
        <v>45178.978472222225</v>
      </c>
      <c r="I603" s="13">
        <f t="shared" ca="1" si="56"/>
        <v>1694302140.0000002</v>
      </c>
      <c r="K603" t="s">
        <v>320</v>
      </c>
      <c r="L603" t="s">
        <v>321</v>
      </c>
      <c r="M603">
        <v>2.4500000000000002</v>
      </c>
      <c r="N603">
        <v>1.59</v>
      </c>
      <c r="O603" t="s">
        <v>240</v>
      </c>
      <c r="P603" s="12">
        <f t="shared" si="57"/>
        <v>45178.947916666664</v>
      </c>
      <c r="Q603" s="13">
        <f t="shared" ca="1" si="58"/>
        <v>1694299499.9999998</v>
      </c>
      <c r="R603">
        <f t="shared" si="59"/>
        <v>0.22076755230394046</v>
      </c>
      <c r="S603">
        <f t="shared" si="60"/>
        <v>0.62138377615197027</v>
      </c>
    </row>
    <row r="604" spans="2:19" x14ac:dyDescent="0.25">
      <c r="B604" s="28" t="s">
        <v>142</v>
      </c>
      <c r="C604" s="29" t="s">
        <v>140</v>
      </c>
      <c r="D604" s="29" t="s">
        <v>42</v>
      </c>
      <c r="E604" s="29">
        <v>14</v>
      </c>
      <c r="F604" s="29">
        <v>1.02</v>
      </c>
      <c r="G604" s="30" t="s">
        <v>242</v>
      </c>
      <c r="H604" s="12">
        <f t="shared" si="55"/>
        <v>45178.978472222225</v>
      </c>
      <c r="I604" s="13">
        <f t="shared" ca="1" si="56"/>
        <v>1694302140.0000002</v>
      </c>
      <c r="K604" t="s">
        <v>322</v>
      </c>
      <c r="L604" t="s">
        <v>321</v>
      </c>
      <c r="M604">
        <v>1.63</v>
      </c>
      <c r="N604">
        <v>2.35</v>
      </c>
      <c r="O604" t="s">
        <v>240</v>
      </c>
      <c r="P604" s="12">
        <f t="shared" si="57"/>
        <v>45178.947916666664</v>
      </c>
      <c r="Q604" s="13">
        <f t="shared" ca="1" si="58"/>
        <v>1694299499.9999998</v>
      </c>
      <c r="R604">
        <f t="shared" si="59"/>
        <v>0.18796501762172041</v>
      </c>
      <c r="S604">
        <f t="shared" si="60"/>
        <v>0.60498250881086024</v>
      </c>
    </row>
    <row r="605" spans="2:19" x14ac:dyDescent="0.25">
      <c r="B605" s="28" t="s">
        <v>143</v>
      </c>
      <c r="C605" s="29" t="s">
        <v>144</v>
      </c>
      <c r="D605" s="29" t="s">
        <v>2</v>
      </c>
      <c r="E605" s="29">
        <v>5.8</v>
      </c>
      <c r="F605" s="29">
        <v>1.1399999999999999</v>
      </c>
      <c r="G605" s="30" t="s">
        <v>242</v>
      </c>
      <c r="H605" s="12">
        <f t="shared" si="55"/>
        <v>45178.979166666664</v>
      </c>
      <c r="I605" s="13">
        <f t="shared" ca="1" si="56"/>
        <v>1694302199.9999998</v>
      </c>
      <c r="K605" t="s">
        <v>322</v>
      </c>
      <c r="L605" t="s">
        <v>321</v>
      </c>
      <c r="M605">
        <v>1.65</v>
      </c>
      <c r="N605">
        <v>2.35</v>
      </c>
      <c r="O605" t="s">
        <v>240</v>
      </c>
      <c r="P605" s="12">
        <f t="shared" si="57"/>
        <v>45178.947916666664</v>
      </c>
      <c r="Q605" s="13">
        <f t="shared" ca="1" si="58"/>
        <v>1694299499.9999998</v>
      </c>
      <c r="R605">
        <f t="shared" si="59"/>
        <v>0.18052869116698905</v>
      </c>
      <c r="S605">
        <f t="shared" si="60"/>
        <v>0.60126434558349451</v>
      </c>
    </row>
    <row r="606" spans="2:19" x14ac:dyDescent="0.25">
      <c r="B606" s="28" t="s">
        <v>143</v>
      </c>
      <c r="C606" s="29" t="s">
        <v>144</v>
      </c>
      <c r="D606" s="29" t="s">
        <v>16</v>
      </c>
      <c r="E606" s="29">
        <v>5.3</v>
      </c>
      <c r="F606" s="29">
        <v>1.17</v>
      </c>
      <c r="G606" s="30" t="s">
        <v>242</v>
      </c>
      <c r="H606" s="12">
        <f t="shared" si="55"/>
        <v>45178.979166666664</v>
      </c>
      <c r="I606" s="13">
        <f t="shared" ca="1" si="56"/>
        <v>1694302199.9999998</v>
      </c>
      <c r="K606" t="s">
        <v>322</v>
      </c>
      <c r="L606" t="s">
        <v>321</v>
      </c>
      <c r="M606">
        <v>1.64</v>
      </c>
      <c r="N606">
        <v>2.35</v>
      </c>
      <c r="O606" t="s">
        <v>240</v>
      </c>
      <c r="P606" s="12">
        <f t="shared" si="57"/>
        <v>45178.947916666664</v>
      </c>
      <c r="Q606" s="13">
        <f t="shared" ca="1" si="58"/>
        <v>1694299499.9999998</v>
      </c>
      <c r="R606">
        <f t="shared" si="59"/>
        <v>0.18422418266735857</v>
      </c>
      <c r="S606">
        <f t="shared" si="60"/>
        <v>0.60311209133367927</v>
      </c>
    </row>
    <row r="607" spans="2:19" x14ac:dyDescent="0.25">
      <c r="B607" s="28" t="s">
        <v>143</v>
      </c>
      <c r="C607" s="29" t="s">
        <v>144</v>
      </c>
      <c r="D607" s="29" t="s">
        <v>3</v>
      </c>
      <c r="E607" s="29">
        <v>5.8</v>
      </c>
      <c r="F607" s="29">
        <v>1.1399999999999999</v>
      </c>
      <c r="G607" s="30" t="s">
        <v>242</v>
      </c>
      <c r="H607" s="12">
        <f t="shared" si="55"/>
        <v>45178.979166666664</v>
      </c>
      <c r="I607" s="13">
        <f t="shared" ca="1" si="56"/>
        <v>1694302199.9999998</v>
      </c>
      <c r="K607" t="s">
        <v>322</v>
      </c>
      <c r="L607" t="s">
        <v>321</v>
      </c>
      <c r="M607">
        <v>1.61</v>
      </c>
      <c r="N607">
        <v>2.35</v>
      </c>
      <c r="O607" t="s">
        <v>240</v>
      </c>
      <c r="P607" s="12">
        <f t="shared" si="57"/>
        <v>45178.947916666664</v>
      </c>
      <c r="Q607" s="13">
        <f t="shared" ca="1" si="58"/>
        <v>1694299499.9999998</v>
      </c>
      <c r="R607">
        <f t="shared" si="59"/>
        <v>0.19558609752874317</v>
      </c>
      <c r="S607">
        <f t="shared" si="60"/>
        <v>0.60879304876437157</v>
      </c>
    </row>
    <row r="608" spans="2:19" x14ac:dyDescent="0.25">
      <c r="B608" s="28" t="s">
        <v>143</v>
      </c>
      <c r="C608" s="29" t="s">
        <v>144</v>
      </c>
      <c r="D608" s="29" t="s">
        <v>5</v>
      </c>
      <c r="E608" s="29">
        <v>5</v>
      </c>
      <c r="F608" s="29">
        <v>1.17</v>
      </c>
      <c r="G608" s="30" t="s">
        <v>242</v>
      </c>
      <c r="H608" s="12">
        <f t="shared" si="55"/>
        <v>45178.979166666664</v>
      </c>
      <c r="I608" s="13">
        <f t="shared" ca="1" si="56"/>
        <v>1694302199.9999998</v>
      </c>
      <c r="K608" t="s">
        <v>322</v>
      </c>
      <c r="L608" t="s">
        <v>321</v>
      </c>
      <c r="M608">
        <v>1.65</v>
      </c>
      <c r="N608">
        <v>2.2999999999999998</v>
      </c>
      <c r="O608" t="s">
        <v>240</v>
      </c>
      <c r="P608" s="12">
        <f t="shared" si="57"/>
        <v>45178.947916666664</v>
      </c>
      <c r="Q608" s="13">
        <f t="shared" ca="1" si="58"/>
        <v>1694299499.9999998</v>
      </c>
      <c r="R608">
        <f t="shared" si="59"/>
        <v>0.17127799736495386</v>
      </c>
      <c r="S608">
        <f t="shared" si="60"/>
        <v>0.59663899868247694</v>
      </c>
    </row>
    <row r="609" spans="2:19" x14ac:dyDescent="0.25">
      <c r="B609" s="28" t="s">
        <v>143</v>
      </c>
      <c r="C609" s="29" t="s">
        <v>144</v>
      </c>
      <c r="D609" s="29" t="s">
        <v>10</v>
      </c>
      <c r="E609" s="29">
        <v>5.4</v>
      </c>
      <c r="F609" s="29">
        <v>1.17</v>
      </c>
      <c r="G609" s="30" t="s">
        <v>242</v>
      </c>
      <c r="H609" s="12">
        <f t="shared" si="55"/>
        <v>45178.979166666664</v>
      </c>
      <c r="I609" s="13">
        <f t="shared" ca="1" si="56"/>
        <v>1694302199.9999998</v>
      </c>
      <c r="K609" t="s">
        <v>322</v>
      </c>
      <c r="L609" t="s">
        <v>321</v>
      </c>
      <c r="M609">
        <v>1.65</v>
      </c>
      <c r="N609">
        <v>2.2999999999999998</v>
      </c>
      <c r="O609" t="s">
        <v>240</v>
      </c>
      <c r="P609" s="12">
        <f t="shared" si="57"/>
        <v>45178.947916666664</v>
      </c>
      <c r="Q609" s="13">
        <f t="shared" ca="1" si="58"/>
        <v>1694299499.9999998</v>
      </c>
      <c r="R609">
        <f t="shared" si="59"/>
        <v>0.17127799736495386</v>
      </c>
      <c r="S609">
        <f t="shared" si="60"/>
        <v>0.59663899868247694</v>
      </c>
    </row>
    <row r="610" spans="2:19" x14ac:dyDescent="0.25">
      <c r="B610" s="28" t="s">
        <v>143</v>
      </c>
      <c r="C610" s="29" t="s">
        <v>144</v>
      </c>
      <c r="D610" s="29" t="s">
        <v>43</v>
      </c>
      <c r="E610" s="29">
        <v>5.5</v>
      </c>
      <c r="F610" s="29">
        <v>1.17</v>
      </c>
      <c r="G610" s="30" t="s">
        <v>242</v>
      </c>
      <c r="H610" s="12">
        <f t="shared" si="55"/>
        <v>45178.979166666664</v>
      </c>
      <c r="I610" s="13">
        <f t="shared" ca="1" si="56"/>
        <v>1694302199.9999998</v>
      </c>
      <c r="K610" t="s">
        <v>322</v>
      </c>
      <c r="L610" t="s">
        <v>321</v>
      </c>
      <c r="M610">
        <v>1.65</v>
      </c>
      <c r="N610">
        <v>2.23</v>
      </c>
      <c r="O610" t="s">
        <v>240</v>
      </c>
      <c r="P610" s="12">
        <f t="shared" si="57"/>
        <v>45178.947916666664</v>
      </c>
      <c r="Q610" s="13">
        <f t="shared" ca="1" si="58"/>
        <v>1694299499.9999998</v>
      </c>
      <c r="R610">
        <f t="shared" si="59"/>
        <v>0.15763011278706346</v>
      </c>
      <c r="S610">
        <f t="shared" si="60"/>
        <v>0.58981505639353171</v>
      </c>
    </row>
    <row r="611" spans="2:19" x14ac:dyDescent="0.25">
      <c r="B611" s="28" t="s">
        <v>143</v>
      </c>
      <c r="C611" s="29" t="s">
        <v>144</v>
      </c>
      <c r="D611" s="29" t="s">
        <v>41</v>
      </c>
      <c r="E611" s="29">
        <v>5</v>
      </c>
      <c r="F611" s="29">
        <v>1.17</v>
      </c>
      <c r="G611" s="30" t="s">
        <v>242</v>
      </c>
      <c r="H611" s="12">
        <f t="shared" si="55"/>
        <v>45178.979166666664</v>
      </c>
      <c r="I611" s="13">
        <f t="shared" ca="1" si="56"/>
        <v>1694302199.9999998</v>
      </c>
      <c r="K611" t="s">
        <v>322</v>
      </c>
      <c r="L611" t="s">
        <v>321</v>
      </c>
      <c r="M611">
        <v>1.65</v>
      </c>
      <c r="N611">
        <v>2.23</v>
      </c>
      <c r="O611" t="s">
        <v>240</v>
      </c>
      <c r="P611" s="12">
        <f t="shared" si="57"/>
        <v>45178.947916666664</v>
      </c>
      <c r="Q611" s="13">
        <f t="shared" ca="1" si="58"/>
        <v>1694299499.9999998</v>
      </c>
      <c r="R611">
        <f t="shared" si="59"/>
        <v>0.15763011278706346</v>
      </c>
      <c r="S611">
        <f t="shared" si="60"/>
        <v>0.58981505639353171</v>
      </c>
    </row>
    <row r="612" spans="2:19" x14ac:dyDescent="0.25">
      <c r="B612" s="28" t="s">
        <v>143</v>
      </c>
      <c r="C612" s="29" t="s">
        <v>144</v>
      </c>
      <c r="D612" s="29" t="s">
        <v>42</v>
      </c>
      <c r="E612" s="29">
        <v>4.5999999999999996</v>
      </c>
      <c r="F612" s="29">
        <v>1.2</v>
      </c>
      <c r="G612" s="30" t="s">
        <v>242</v>
      </c>
      <c r="H612" s="12">
        <f t="shared" si="55"/>
        <v>45178.979166666664</v>
      </c>
      <c r="I612" s="13">
        <f t="shared" ca="1" si="56"/>
        <v>1694302199.9999998</v>
      </c>
      <c r="K612" t="s">
        <v>322</v>
      </c>
      <c r="L612" t="s">
        <v>321</v>
      </c>
      <c r="M612">
        <v>1.65</v>
      </c>
      <c r="N612">
        <v>2.23</v>
      </c>
      <c r="O612" t="s">
        <v>240</v>
      </c>
      <c r="P612" s="12">
        <f t="shared" si="57"/>
        <v>45178.947916666664</v>
      </c>
      <c r="Q612" s="13">
        <f t="shared" ca="1" si="58"/>
        <v>1694299499.9999998</v>
      </c>
      <c r="R612">
        <f t="shared" si="59"/>
        <v>0.15763011278706346</v>
      </c>
      <c r="S612">
        <f t="shared" si="60"/>
        <v>0.58981505639353171</v>
      </c>
    </row>
    <row r="613" spans="2:19" x14ac:dyDescent="0.25">
      <c r="B613" s="28" t="s">
        <v>145</v>
      </c>
      <c r="C613" s="29" t="s">
        <v>144</v>
      </c>
      <c r="D613" s="29" t="s">
        <v>5</v>
      </c>
      <c r="E613" s="29">
        <v>8.25</v>
      </c>
      <c r="F613" s="29">
        <v>1.08</v>
      </c>
      <c r="G613" s="30" t="s">
        <v>242</v>
      </c>
      <c r="H613" s="12">
        <f t="shared" si="55"/>
        <v>45178.979166666664</v>
      </c>
      <c r="I613" s="13">
        <f t="shared" ca="1" si="56"/>
        <v>1694302199.9999998</v>
      </c>
      <c r="K613" t="s">
        <v>322</v>
      </c>
      <c r="L613" t="s">
        <v>321</v>
      </c>
      <c r="M613">
        <v>1.65</v>
      </c>
      <c r="N613">
        <v>2.35</v>
      </c>
      <c r="O613" t="s">
        <v>240</v>
      </c>
      <c r="P613" s="12">
        <f t="shared" si="57"/>
        <v>45178.947916666664</v>
      </c>
      <c r="Q613" s="13">
        <f t="shared" ca="1" si="58"/>
        <v>1694299499.9999998</v>
      </c>
      <c r="R613">
        <f t="shared" si="59"/>
        <v>0.18052869116698905</v>
      </c>
      <c r="S613">
        <f t="shared" si="60"/>
        <v>0.60126434558349451</v>
      </c>
    </row>
    <row r="614" spans="2:19" x14ac:dyDescent="0.25">
      <c r="B614" s="28" t="s">
        <v>145</v>
      </c>
      <c r="C614" s="29" t="s">
        <v>144</v>
      </c>
      <c r="D614" s="29" t="s">
        <v>16</v>
      </c>
      <c r="E614" s="29">
        <v>9</v>
      </c>
      <c r="F614" s="29">
        <v>1.08</v>
      </c>
      <c r="G614" s="30" t="s">
        <v>242</v>
      </c>
      <c r="H614" s="12">
        <f t="shared" si="55"/>
        <v>45178.979166666664</v>
      </c>
      <c r="I614" s="13">
        <f t="shared" ca="1" si="56"/>
        <v>1694302199.9999998</v>
      </c>
      <c r="K614" t="s">
        <v>322</v>
      </c>
      <c r="L614" t="s">
        <v>321</v>
      </c>
      <c r="M614">
        <v>1.62</v>
      </c>
      <c r="N614">
        <v>2.2400000000000002</v>
      </c>
      <c r="O614" t="s">
        <v>240</v>
      </c>
      <c r="P614" s="12">
        <f t="shared" si="57"/>
        <v>45178.947916666664</v>
      </c>
      <c r="Q614" s="13">
        <f t="shared" ca="1" si="58"/>
        <v>1694299499.9999998</v>
      </c>
      <c r="R614">
        <f t="shared" si="59"/>
        <v>0.17085537918871252</v>
      </c>
      <c r="S614">
        <f t="shared" si="60"/>
        <v>0.59642768959435633</v>
      </c>
    </row>
    <row r="615" spans="2:19" x14ac:dyDescent="0.25">
      <c r="B615" s="28" t="s">
        <v>145</v>
      </c>
      <c r="C615" s="29" t="s">
        <v>144</v>
      </c>
      <c r="D615" s="29" t="s">
        <v>3</v>
      </c>
      <c r="E615" s="29">
        <v>8.5</v>
      </c>
      <c r="F615" s="29">
        <v>1.07</v>
      </c>
      <c r="G615" s="30" t="s">
        <v>242</v>
      </c>
      <c r="H615" s="12">
        <f t="shared" si="55"/>
        <v>45178.979166666664</v>
      </c>
      <c r="I615" s="13">
        <f t="shared" ca="1" si="56"/>
        <v>1694302199.9999998</v>
      </c>
      <c r="K615" t="s">
        <v>322</v>
      </c>
      <c r="L615" t="s">
        <v>321</v>
      </c>
      <c r="M615">
        <v>1.67</v>
      </c>
      <c r="N615">
        <v>2.25</v>
      </c>
      <c r="O615" t="s">
        <v>240</v>
      </c>
      <c r="P615" s="12">
        <f t="shared" si="57"/>
        <v>45178.947916666664</v>
      </c>
      <c r="Q615" s="13">
        <f t="shared" ca="1" si="58"/>
        <v>1694299499.9999998</v>
      </c>
      <c r="R615">
        <f t="shared" si="59"/>
        <v>0.15435795076513648</v>
      </c>
      <c r="S615">
        <f t="shared" si="60"/>
        <v>0.58817897538256825</v>
      </c>
    </row>
    <row r="616" spans="2:19" x14ac:dyDescent="0.25">
      <c r="B616" s="28" t="s">
        <v>145</v>
      </c>
      <c r="C616" s="29" t="s">
        <v>144</v>
      </c>
      <c r="D616" s="29" t="s">
        <v>2</v>
      </c>
      <c r="E616" s="29">
        <v>8.5</v>
      </c>
      <c r="F616" s="29">
        <v>1.07</v>
      </c>
      <c r="G616" s="30" t="s">
        <v>242</v>
      </c>
      <c r="H616" s="12">
        <f t="shared" si="55"/>
        <v>45178.979166666664</v>
      </c>
      <c r="I616" s="13">
        <f t="shared" ca="1" si="56"/>
        <v>1694302199.9999998</v>
      </c>
      <c r="K616" t="s">
        <v>323</v>
      </c>
      <c r="L616" t="s">
        <v>321</v>
      </c>
      <c r="M616">
        <v>1.33</v>
      </c>
      <c r="N616">
        <v>3.3</v>
      </c>
      <c r="O616" t="s">
        <v>240</v>
      </c>
      <c r="P616" s="12">
        <f t="shared" si="57"/>
        <v>45178.947916666664</v>
      </c>
      <c r="Q616" s="13">
        <f t="shared" ca="1" si="58"/>
        <v>1694299499.9999998</v>
      </c>
      <c r="R616">
        <f t="shared" si="59"/>
        <v>0.44884939621781722</v>
      </c>
      <c r="S616">
        <f t="shared" si="60"/>
        <v>0.73542469810890865</v>
      </c>
    </row>
    <row r="617" spans="2:19" x14ac:dyDescent="0.25">
      <c r="B617" s="28" t="s">
        <v>145</v>
      </c>
      <c r="C617" s="29" t="s">
        <v>144</v>
      </c>
      <c r="D617" s="29" t="s">
        <v>10</v>
      </c>
      <c r="E617" s="29">
        <v>11</v>
      </c>
      <c r="F617" s="29">
        <v>1.06</v>
      </c>
      <c r="G617" s="30" t="s">
        <v>242</v>
      </c>
      <c r="H617" s="12">
        <f t="shared" si="55"/>
        <v>45178.979166666664</v>
      </c>
      <c r="I617" s="13">
        <f t="shared" ca="1" si="56"/>
        <v>1694302199.9999998</v>
      </c>
      <c r="K617" t="s">
        <v>323</v>
      </c>
      <c r="L617" t="s">
        <v>321</v>
      </c>
      <c r="M617">
        <v>1.35</v>
      </c>
      <c r="N617">
        <v>3.25</v>
      </c>
      <c r="O617" t="s">
        <v>240</v>
      </c>
      <c r="P617" s="12">
        <f t="shared" si="57"/>
        <v>45178.947916666664</v>
      </c>
      <c r="Q617" s="13">
        <f t="shared" ca="1" si="58"/>
        <v>1694299499.9999998</v>
      </c>
      <c r="R617">
        <f t="shared" si="59"/>
        <v>0.43304843304843299</v>
      </c>
      <c r="S617">
        <f t="shared" si="60"/>
        <v>0.7275242165242165</v>
      </c>
    </row>
    <row r="618" spans="2:19" x14ac:dyDescent="0.25">
      <c r="B618" s="28" t="s">
        <v>145</v>
      </c>
      <c r="C618" s="29" t="s">
        <v>144</v>
      </c>
      <c r="D618" s="29" t="s">
        <v>43</v>
      </c>
      <c r="E618" s="29">
        <v>10</v>
      </c>
      <c r="F618" s="29">
        <v>1.06</v>
      </c>
      <c r="G618" s="30" t="s">
        <v>242</v>
      </c>
      <c r="H618" s="12">
        <f t="shared" si="55"/>
        <v>45178.979166666664</v>
      </c>
      <c r="I618" s="13">
        <f t="shared" ca="1" si="56"/>
        <v>1694302199.9999998</v>
      </c>
      <c r="K618" t="s">
        <v>323</v>
      </c>
      <c r="L618" t="s">
        <v>321</v>
      </c>
      <c r="M618">
        <v>1.33</v>
      </c>
      <c r="N618">
        <v>3.4</v>
      </c>
      <c r="O618" t="s">
        <v>240</v>
      </c>
      <c r="P618" s="12">
        <f t="shared" si="57"/>
        <v>45178.947916666664</v>
      </c>
      <c r="Q618" s="13">
        <f t="shared" ca="1" si="58"/>
        <v>1694299499.9999998</v>
      </c>
      <c r="R618">
        <f t="shared" si="59"/>
        <v>0.45776205218929672</v>
      </c>
      <c r="S618">
        <f t="shared" si="60"/>
        <v>0.73988102609464834</v>
      </c>
    </row>
    <row r="619" spans="2:19" x14ac:dyDescent="0.25">
      <c r="B619" s="28" t="s">
        <v>145</v>
      </c>
      <c r="C619" s="29" t="s">
        <v>144</v>
      </c>
      <c r="D619" s="29" t="s">
        <v>41</v>
      </c>
      <c r="E619" s="29">
        <v>8.1</v>
      </c>
      <c r="F619" s="29">
        <v>1.08</v>
      </c>
      <c r="G619" s="30" t="s">
        <v>242</v>
      </c>
      <c r="H619" s="12">
        <f t="shared" si="55"/>
        <v>45178.979166666664</v>
      </c>
      <c r="I619" s="13">
        <f t="shared" ca="1" si="56"/>
        <v>1694302199.9999998</v>
      </c>
      <c r="K619" t="s">
        <v>323</v>
      </c>
      <c r="L619" t="s">
        <v>321</v>
      </c>
      <c r="M619">
        <v>1.32</v>
      </c>
      <c r="N619">
        <v>3.5</v>
      </c>
      <c r="O619" t="s">
        <v>240</v>
      </c>
      <c r="P619" s="12">
        <f t="shared" si="57"/>
        <v>45178.947916666664</v>
      </c>
      <c r="Q619" s="13">
        <f t="shared" ca="1" si="58"/>
        <v>1694299499.9999998</v>
      </c>
      <c r="R619">
        <f t="shared" si="59"/>
        <v>0.47186147186147187</v>
      </c>
      <c r="S619">
        <f t="shared" si="60"/>
        <v>0.746930735930736</v>
      </c>
    </row>
    <row r="620" spans="2:19" x14ac:dyDescent="0.25">
      <c r="B620" s="28" t="s">
        <v>145</v>
      </c>
      <c r="C620" s="29" t="s">
        <v>144</v>
      </c>
      <c r="D620" s="29" t="s">
        <v>13</v>
      </c>
      <c r="E620" s="29">
        <v>9.6</v>
      </c>
      <c r="F620" s="29">
        <v>1.06</v>
      </c>
      <c r="G620" s="30" t="s">
        <v>242</v>
      </c>
      <c r="H620" s="12">
        <f t="shared" si="55"/>
        <v>45178.979166666664</v>
      </c>
      <c r="I620" s="13">
        <f t="shared" ca="1" si="56"/>
        <v>1694302199.9999998</v>
      </c>
      <c r="K620" t="s">
        <v>323</v>
      </c>
      <c r="L620" t="s">
        <v>321</v>
      </c>
      <c r="M620">
        <v>1.34</v>
      </c>
      <c r="N620">
        <v>3.2</v>
      </c>
      <c r="O620" t="s">
        <v>240</v>
      </c>
      <c r="P620" s="12">
        <f t="shared" si="57"/>
        <v>45178.947916666664</v>
      </c>
      <c r="Q620" s="13">
        <f t="shared" ca="1" si="58"/>
        <v>1694299499.9999998</v>
      </c>
      <c r="R620">
        <f t="shared" si="59"/>
        <v>0.43376865671641784</v>
      </c>
      <c r="S620">
        <f t="shared" si="60"/>
        <v>0.72788432835820893</v>
      </c>
    </row>
    <row r="621" spans="2:19" x14ac:dyDescent="0.25">
      <c r="B621" s="28" t="s">
        <v>146</v>
      </c>
      <c r="C621" s="29" t="s">
        <v>147</v>
      </c>
      <c r="D621" s="29" t="s">
        <v>43</v>
      </c>
      <c r="E621" s="29">
        <v>1.1100000000000001</v>
      </c>
      <c r="F621" s="29">
        <v>7</v>
      </c>
      <c r="G621" s="30" t="s">
        <v>242</v>
      </c>
      <c r="H621" s="12">
        <f t="shared" si="55"/>
        <v>45179</v>
      </c>
      <c r="I621" s="13">
        <f t="shared" ca="1" si="56"/>
        <v>1694304000</v>
      </c>
      <c r="K621" t="s">
        <v>323</v>
      </c>
      <c r="L621" t="s">
        <v>321</v>
      </c>
      <c r="M621">
        <v>1.32</v>
      </c>
      <c r="N621">
        <v>3.5</v>
      </c>
      <c r="O621" t="s">
        <v>240</v>
      </c>
      <c r="P621" s="12">
        <f t="shared" si="57"/>
        <v>45178.947916666664</v>
      </c>
      <c r="Q621" s="13">
        <f t="shared" ca="1" si="58"/>
        <v>1694299499.9999998</v>
      </c>
      <c r="R621">
        <f t="shared" si="59"/>
        <v>0.47186147186147187</v>
      </c>
      <c r="S621">
        <f t="shared" si="60"/>
        <v>0.746930735930736</v>
      </c>
    </row>
    <row r="622" spans="2:19" x14ac:dyDescent="0.25">
      <c r="B622" s="28" t="s">
        <v>146</v>
      </c>
      <c r="C622" s="29" t="s">
        <v>147</v>
      </c>
      <c r="D622" s="29" t="s">
        <v>2</v>
      </c>
      <c r="E622" s="29">
        <v>1.1000000000000001</v>
      </c>
      <c r="F622" s="29">
        <v>7</v>
      </c>
      <c r="G622" s="30" t="s">
        <v>242</v>
      </c>
      <c r="H622" s="12">
        <f t="shared" si="55"/>
        <v>45179</v>
      </c>
      <c r="I622" s="13">
        <f t="shared" ca="1" si="56"/>
        <v>1694304000</v>
      </c>
      <c r="K622" t="s">
        <v>0</v>
      </c>
      <c r="L622" t="s">
        <v>1</v>
      </c>
      <c r="M622">
        <v>4.5999999999999996</v>
      </c>
      <c r="N622">
        <v>1.21</v>
      </c>
      <c r="O622" t="s">
        <v>240</v>
      </c>
      <c r="P622" s="12">
        <f t="shared" si="57"/>
        <v>45179.010416666664</v>
      </c>
      <c r="Q622" s="13">
        <f t="shared" ca="1" si="58"/>
        <v>1694304899.9999998</v>
      </c>
      <c r="R622">
        <f t="shared" si="59"/>
        <v>0.60905497664390951</v>
      </c>
      <c r="S622">
        <f t="shared" si="60"/>
        <v>0.81552748832195476</v>
      </c>
    </row>
    <row r="623" spans="2:19" x14ac:dyDescent="0.25">
      <c r="B623" s="28" t="s">
        <v>146</v>
      </c>
      <c r="C623" s="29" t="s">
        <v>147</v>
      </c>
      <c r="D623" s="29" t="s">
        <v>10</v>
      </c>
      <c r="E623" s="29">
        <v>1.1100000000000001</v>
      </c>
      <c r="F623" s="29">
        <v>7</v>
      </c>
      <c r="G623" s="30" t="s">
        <v>242</v>
      </c>
      <c r="H623" s="12">
        <f t="shared" si="55"/>
        <v>45179</v>
      </c>
      <c r="I623" s="13">
        <f t="shared" ca="1" si="56"/>
        <v>1694304000</v>
      </c>
      <c r="K623" t="s">
        <v>0</v>
      </c>
      <c r="L623" t="s">
        <v>1</v>
      </c>
      <c r="M623">
        <v>4.5999999999999996</v>
      </c>
      <c r="N623">
        <v>1.21</v>
      </c>
      <c r="O623" t="s">
        <v>240</v>
      </c>
      <c r="P623" s="12">
        <f t="shared" si="57"/>
        <v>45179.010416666664</v>
      </c>
      <c r="Q623" s="13">
        <f t="shared" ca="1" si="58"/>
        <v>1694304899.9999998</v>
      </c>
      <c r="R623">
        <f t="shared" si="59"/>
        <v>0.60905497664390951</v>
      </c>
      <c r="S623">
        <f t="shared" si="60"/>
        <v>0.81552748832195476</v>
      </c>
    </row>
    <row r="624" spans="2:19" x14ac:dyDescent="0.25">
      <c r="B624" s="28" t="s">
        <v>146</v>
      </c>
      <c r="C624" s="29" t="s">
        <v>147</v>
      </c>
      <c r="D624" s="29" t="s">
        <v>3</v>
      </c>
      <c r="E624" s="29">
        <v>1.1000000000000001</v>
      </c>
      <c r="F624" s="29">
        <v>7</v>
      </c>
      <c r="G624" s="30" t="s">
        <v>242</v>
      </c>
      <c r="H624" s="12">
        <f t="shared" si="55"/>
        <v>45179</v>
      </c>
      <c r="I624" s="13">
        <f t="shared" ca="1" si="56"/>
        <v>1694304000</v>
      </c>
      <c r="K624" t="s">
        <v>0</v>
      </c>
      <c r="L624" t="s">
        <v>1</v>
      </c>
      <c r="M624">
        <v>4.75</v>
      </c>
      <c r="N624">
        <v>1.2</v>
      </c>
      <c r="O624" t="s">
        <v>240</v>
      </c>
      <c r="P624" s="12">
        <f t="shared" si="57"/>
        <v>45179.010416666664</v>
      </c>
      <c r="Q624" s="13">
        <f t="shared" ca="1" si="58"/>
        <v>1694304899.9999998</v>
      </c>
      <c r="R624">
        <f t="shared" si="59"/>
        <v>0.6228070175438597</v>
      </c>
      <c r="S624">
        <f t="shared" si="60"/>
        <v>0.82240350877192991</v>
      </c>
    </row>
    <row r="625" spans="2:19" x14ac:dyDescent="0.25">
      <c r="B625" s="28" t="s">
        <v>146</v>
      </c>
      <c r="C625" s="29" t="s">
        <v>147</v>
      </c>
      <c r="D625" s="29" t="s">
        <v>16</v>
      </c>
      <c r="E625" s="29">
        <v>1.1399999999999999</v>
      </c>
      <c r="F625" s="29">
        <v>5.9</v>
      </c>
      <c r="G625" s="30" t="s">
        <v>242</v>
      </c>
      <c r="H625" s="12">
        <f t="shared" si="55"/>
        <v>45179</v>
      </c>
      <c r="I625" s="13">
        <f t="shared" ca="1" si="56"/>
        <v>1694304000</v>
      </c>
      <c r="K625" t="s">
        <v>0</v>
      </c>
      <c r="L625" t="s">
        <v>1</v>
      </c>
      <c r="M625">
        <v>4.5</v>
      </c>
      <c r="N625">
        <v>1.22</v>
      </c>
      <c r="O625" t="s">
        <v>240</v>
      </c>
      <c r="P625" s="12">
        <f t="shared" si="57"/>
        <v>45179.010416666664</v>
      </c>
      <c r="Q625" s="13">
        <f t="shared" ca="1" si="58"/>
        <v>1694304899.9999998</v>
      </c>
      <c r="R625">
        <f t="shared" si="59"/>
        <v>0.5974499089253188</v>
      </c>
      <c r="S625">
        <f t="shared" si="60"/>
        <v>0.80972495446265946</v>
      </c>
    </row>
    <row r="626" spans="2:19" x14ac:dyDescent="0.25">
      <c r="B626" s="28" t="s">
        <v>146</v>
      </c>
      <c r="C626" s="29" t="s">
        <v>147</v>
      </c>
      <c r="D626" s="29" t="s">
        <v>41</v>
      </c>
      <c r="E626" s="29">
        <v>1.1200000000000001</v>
      </c>
      <c r="F626" s="29">
        <v>6.4</v>
      </c>
      <c r="G626" s="30" t="s">
        <v>242</v>
      </c>
      <c r="H626" s="12">
        <f t="shared" si="55"/>
        <v>45179</v>
      </c>
      <c r="I626" s="13">
        <f t="shared" ca="1" si="56"/>
        <v>1694304000</v>
      </c>
      <c r="K626" t="s">
        <v>0</v>
      </c>
      <c r="L626" t="s">
        <v>1</v>
      </c>
      <c r="M626">
        <v>4.75</v>
      </c>
      <c r="N626">
        <v>1.2</v>
      </c>
      <c r="O626" t="s">
        <v>240</v>
      </c>
      <c r="P626" s="12">
        <f t="shared" si="57"/>
        <v>45179.010416666664</v>
      </c>
      <c r="Q626" s="13">
        <f t="shared" ca="1" si="58"/>
        <v>1694304899.9999998</v>
      </c>
      <c r="R626">
        <f t="shared" si="59"/>
        <v>0.6228070175438597</v>
      </c>
      <c r="S626">
        <f t="shared" si="60"/>
        <v>0.82240350877192991</v>
      </c>
    </row>
    <row r="627" spans="2:19" x14ac:dyDescent="0.25">
      <c r="B627" s="28" t="s">
        <v>148</v>
      </c>
      <c r="C627" s="29" t="s">
        <v>149</v>
      </c>
      <c r="D627" s="29" t="s">
        <v>13</v>
      </c>
      <c r="E627" s="29">
        <v>1.38</v>
      </c>
      <c r="F627" s="29">
        <v>3.15</v>
      </c>
      <c r="G627" s="30" t="s">
        <v>242</v>
      </c>
      <c r="H627" s="12">
        <f t="shared" si="55"/>
        <v>45179.103472222225</v>
      </c>
      <c r="I627" s="13">
        <f t="shared" ca="1" si="56"/>
        <v>1694312940.0000002</v>
      </c>
      <c r="K627" t="s">
        <v>0</v>
      </c>
      <c r="L627" t="s">
        <v>1</v>
      </c>
      <c r="M627">
        <v>4.5999999999999996</v>
      </c>
      <c r="N627">
        <v>1.21</v>
      </c>
      <c r="O627" t="s">
        <v>240</v>
      </c>
      <c r="P627" s="12">
        <f t="shared" si="57"/>
        <v>45179.010416666664</v>
      </c>
      <c r="Q627" s="13">
        <f t="shared" ca="1" si="58"/>
        <v>1694304899.9999998</v>
      </c>
      <c r="R627">
        <f t="shared" si="59"/>
        <v>0.60905497664390951</v>
      </c>
      <c r="S627">
        <f t="shared" si="60"/>
        <v>0.81552748832195476</v>
      </c>
    </row>
    <row r="628" spans="2:19" x14ac:dyDescent="0.25">
      <c r="B628" s="28" t="s">
        <v>148</v>
      </c>
      <c r="C628" s="29" t="s">
        <v>149</v>
      </c>
      <c r="D628" s="29" t="s">
        <v>3</v>
      </c>
      <c r="E628" s="29">
        <v>1.4</v>
      </c>
      <c r="F628" s="29">
        <v>3</v>
      </c>
      <c r="G628" s="30" t="s">
        <v>242</v>
      </c>
      <c r="H628" s="12">
        <f t="shared" si="55"/>
        <v>45179.103472222225</v>
      </c>
      <c r="I628" s="13">
        <f t="shared" ca="1" si="56"/>
        <v>1694312940.0000002</v>
      </c>
      <c r="K628" t="s">
        <v>0</v>
      </c>
      <c r="L628" t="s">
        <v>1</v>
      </c>
      <c r="M628">
        <v>4.5999999999999996</v>
      </c>
      <c r="N628">
        <v>1.2</v>
      </c>
      <c r="O628" t="s">
        <v>240</v>
      </c>
      <c r="P628" s="12">
        <f t="shared" si="57"/>
        <v>45179.010416666664</v>
      </c>
      <c r="Q628" s="13">
        <f t="shared" ca="1" si="58"/>
        <v>1694304899.9999998</v>
      </c>
      <c r="R628">
        <f t="shared" si="59"/>
        <v>0.61594202898550732</v>
      </c>
      <c r="S628">
        <f t="shared" si="60"/>
        <v>0.81897101449275367</v>
      </c>
    </row>
    <row r="629" spans="2:19" x14ac:dyDescent="0.25">
      <c r="B629" s="28" t="s">
        <v>148</v>
      </c>
      <c r="C629" s="29" t="s">
        <v>149</v>
      </c>
      <c r="D629" s="29" t="s">
        <v>2</v>
      </c>
      <c r="E629" s="29">
        <v>1.4</v>
      </c>
      <c r="F629" s="29">
        <v>3</v>
      </c>
      <c r="G629" s="30" t="s">
        <v>242</v>
      </c>
      <c r="H629" s="12">
        <f t="shared" si="55"/>
        <v>45179.103472222225</v>
      </c>
      <c r="I629" s="13">
        <f t="shared" ca="1" si="56"/>
        <v>1694312940.0000002</v>
      </c>
      <c r="K629" t="s">
        <v>0</v>
      </c>
      <c r="L629" t="s">
        <v>1</v>
      </c>
      <c r="M629">
        <v>4.5999999999999996</v>
      </c>
      <c r="N629">
        <v>1.21</v>
      </c>
      <c r="O629" t="s">
        <v>240</v>
      </c>
      <c r="P629" s="12">
        <f t="shared" si="57"/>
        <v>45179.010416666664</v>
      </c>
      <c r="Q629" s="13">
        <f t="shared" ca="1" si="58"/>
        <v>1694304899.9999998</v>
      </c>
      <c r="R629">
        <f t="shared" si="59"/>
        <v>0.60905497664390951</v>
      </c>
      <c r="S629">
        <f t="shared" si="60"/>
        <v>0.81552748832195476</v>
      </c>
    </row>
    <row r="630" spans="2:19" x14ac:dyDescent="0.25">
      <c r="B630" s="28" t="s">
        <v>148</v>
      </c>
      <c r="C630" s="29" t="s">
        <v>149</v>
      </c>
      <c r="D630" s="29" t="s">
        <v>10</v>
      </c>
      <c r="E630" s="29">
        <v>1.41</v>
      </c>
      <c r="F630" s="29">
        <v>3</v>
      </c>
      <c r="G630" s="30" t="s">
        <v>242</v>
      </c>
      <c r="H630" s="12">
        <f t="shared" si="55"/>
        <v>45179.103472222225</v>
      </c>
      <c r="I630" s="13">
        <f t="shared" ca="1" si="56"/>
        <v>1694312940.0000002</v>
      </c>
      <c r="K630" t="s">
        <v>0</v>
      </c>
      <c r="L630" t="s">
        <v>1</v>
      </c>
      <c r="M630">
        <v>4.5999999999999996</v>
      </c>
      <c r="N630">
        <v>1.21</v>
      </c>
      <c r="O630" t="s">
        <v>240</v>
      </c>
      <c r="P630" s="12">
        <f t="shared" si="57"/>
        <v>45179.010416666664</v>
      </c>
      <c r="Q630" s="13">
        <f t="shared" ca="1" si="58"/>
        <v>1694304899.9999998</v>
      </c>
      <c r="R630">
        <f t="shared" si="59"/>
        <v>0.60905497664390951</v>
      </c>
      <c r="S630">
        <f t="shared" si="60"/>
        <v>0.81552748832195476</v>
      </c>
    </row>
    <row r="631" spans="2:19" x14ac:dyDescent="0.25">
      <c r="B631" s="28" t="s">
        <v>148</v>
      </c>
      <c r="C631" s="29" t="s">
        <v>149</v>
      </c>
      <c r="D631" s="29" t="s">
        <v>16</v>
      </c>
      <c r="E631" s="29">
        <v>1.41</v>
      </c>
      <c r="F631" s="29">
        <v>3.03</v>
      </c>
      <c r="G631" s="30" t="s">
        <v>242</v>
      </c>
      <c r="H631" s="12">
        <f t="shared" si="55"/>
        <v>45179.103472222225</v>
      </c>
      <c r="I631" s="13">
        <f t="shared" ca="1" si="56"/>
        <v>1694312940.0000002</v>
      </c>
      <c r="K631" t="s">
        <v>0</v>
      </c>
      <c r="L631" t="s">
        <v>1</v>
      </c>
      <c r="M631">
        <v>4.55</v>
      </c>
      <c r="N631">
        <v>1.21</v>
      </c>
      <c r="O631" t="s">
        <v>240</v>
      </c>
      <c r="P631" s="12">
        <f t="shared" si="57"/>
        <v>45179.010416666664</v>
      </c>
      <c r="Q631" s="13">
        <f t="shared" ca="1" si="58"/>
        <v>1694304899.9999998</v>
      </c>
      <c r="R631">
        <f t="shared" si="59"/>
        <v>0.60666606121151578</v>
      </c>
      <c r="S631">
        <f t="shared" si="60"/>
        <v>0.8143330306057579</v>
      </c>
    </row>
    <row r="632" spans="2:19" x14ac:dyDescent="0.25">
      <c r="B632" s="28" t="s">
        <v>148</v>
      </c>
      <c r="C632" s="29" t="s">
        <v>149</v>
      </c>
      <c r="D632" s="29" t="s">
        <v>5</v>
      </c>
      <c r="E632" s="29">
        <v>1.41</v>
      </c>
      <c r="F632" s="29">
        <v>3.05</v>
      </c>
      <c r="G632" s="30" t="s">
        <v>242</v>
      </c>
      <c r="H632" s="12">
        <f t="shared" si="55"/>
        <v>45179.103472222225</v>
      </c>
      <c r="I632" s="13">
        <f t="shared" ca="1" si="56"/>
        <v>1694312940.0000002</v>
      </c>
      <c r="K632" t="s">
        <v>0</v>
      </c>
      <c r="L632" t="s">
        <v>1</v>
      </c>
      <c r="M632">
        <v>4.5</v>
      </c>
      <c r="N632">
        <v>1.22</v>
      </c>
      <c r="O632" t="s">
        <v>240</v>
      </c>
      <c r="P632" s="12">
        <f t="shared" si="57"/>
        <v>45179.010416666664</v>
      </c>
      <c r="Q632" s="13">
        <f t="shared" ca="1" si="58"/>
        <v>1694304899.9999998</v>
      </c>
      <c r="R632">
        <f t="shared" si="59"/>
        <v>0.5974499089253188</v>
      </c>
      <c r="S632">
        <f t="shared" si="60"/>
        <v>0.80972495446265946</v>
      </c>
    </row>
    <row r="633" spans="2:19" x14ac:dyDescent="0.25">
      <c r="B633" s="28" t="s">
        <v>148</v>
      </c>
      <c r="C633" s="29" t="s">
        <v>149</v>
      </c>
      <c r="D633" s="29" t="s">
        <v>43</v>
      </c>
      <c r="E633" s="29">
        <v>1.4</v>
      </c>
      <c r="F633" s="29">
        <v>3.1</v>
      </c>
      <c r="G633" s="30" t="s">
        <v>242</v>
      </c>
      <c r="H633" s="12">
        <f t="shared" si="55"/>
        <v>45179.103472222225</v>
      </c>
      <c r="I633" s="13">
        <f t="shared" ca="1" si="56"/>
        <v>1694312940.0000002</v>
      </c>
      <c r="K633" t="s">
        <v>0</v>
      </c>
      <c r="L633" t="s">
        <v>1</v>
      </c>
      <c r="M633">
        <v>4.5999999999999996</v>
      </c>
      <c r="N633">
        <v>1.19</v>
      </c>
      <c r="O633" t="s">
        <v>240</v>
      </c>
      <c r="P633" s="12">
        <f t="shared" si="57"/>
        <v>45179.010416666664</v>
      </c>
      <c r="Q633" s="13">
        <f t="shared" ca="1" si="58"/>
        <v>1694304899.9999998</v>
      </c>
      <c r="R633">
        <f t="shared" si="59"/>
        <v>0.62294483010595547</v>
      </c>
      <c r="S633">
        <f t="shared" si="60"/>
        <v>0.82247241505297775</v>
      </c>
    </row>
    <row r="634" spans="2:19" x14ac:dyDescent="0.25">
      <c r="B634" s="28" t="s">
        <v>148</v>
      </c>
      <c r="C634" s="29" t="s">
        <v>149</v>
      </c>
      <c r="D634" s="29" t="s">
        <v>41</v>
      </c>
      <c r="E634" s="29">
        <v>1.41</v>
      </c>
      <c r="F634" s="29">
        <v>2.93</v>
      </c>
      <c r="G634" s="30" t="s">
        <v>242</v>
      </c>
      <c r="H634" s="12">
        <f t="shared" si="55"/>
        <v>45179.103472222225</v>
      </c>
      <c r="I634" s="13">
        <f t="shared" ca="1" si="56"/>
        <v>1694312940.0000002</v>
      </c>
      <c r="K634" t="s">
        <v>14</v>
      </c>
      <c r="L634" t="s">
        <v>15</v>
      </c>
      <c r="M634">
        <v>2.7</v>
      </c>
      <c r="N634">
        <v>1.5</v>
      </c>
      <c r="O634" t="s">
        <v>240</v>
      </c>
      <c r="P634" s="12">
        <f t="shared" si="57"/>
        <v>45179.083333333336</v>
      </c>
      <c r="Q634" s="13">
        <f t="shared" ca="1" si="58"/>
        <v>1694311200.0000002</v>
      </c>
      <c r="R634">
        <f t="shared" si="59"/>
        <v>0.29629629629629628</v>
      </c>
      <c r="S634">
        <f t="shared" si="60"/>
        <v>0.65914814814814815</v>
      </c>
    </row>
    <row r="635" spans="2:19" x14ac:dyDescent="0.25">
      <c r="B635" s="28" t="s">
        <v>148</v>
      </c>
      <c r="C635" s="29" t="s">
        <v>149</v>
      </c>
      <c r="D635" s="29" t="s">
        <v>42</v>
      </c>
      <c r="E635" s="29">
        <v>1.45</v>
      </c>
      <c r="F635" s="29">
        <v>2.8</v>
      </c>
      <c r="G635" s="30" t="s">
        <v>242</v>
      </c>
      <c r="H635" s="12">
        <f t="shared" si="55"/>
        <v>45179.103472222225</v>
      </c>
      <c r="I635" s="13">
        <f t="shared" ca="1" si="56"/>
        <v>1694312940.0000002</v>
      </c>
      <c r="K635" t="s">
        <v>14</v>
      </c>
      <c r="L635" t="s">
        <v>15</v>
      </c>
      <c r="M635">
        <v>2.7</v>
      </c>
      <c r="N635">
        <v>1.5</v>
      </c>
      <c r="O635" t="s">
        <v>240</v>
      </c>
      <c r="P635" s="12">
        <f t="shared" si="57"/>
        <v>45179.083333333336</v>
      </c>
      <c r="Q635" s="13">
        <f t="shared" ca="1" si="58"/>
        <v>1694311200.0000002</v>
      </c>
      <c r="R635">
        <f t="shared" si="59"/>
        <v>0.29629629629629628</v>
      </c>
      <c r="S635">
        <f t="shared" si="60"/>
        <v>0.65914814814814815</v>
      </c>
    </row>
    <row r="636" spans="2:19" x14ac:dyDescent="0.25">
      <c r="B636" s="28" t="s">
        <v>150</v>
      </c>
      <c r="C636" s="29" t="s">
        <v>149</v>
      </c>
      <c r="D636" s="29" t="s">
        <v>13</v>
      </c>
      <c r="E636" s="29">
        <v>23</v>
      </c>
      <c r="F636" s="29">
        <v>1.01</v>
      </c>
      <c r="G636" s="30" t="s">
        <v>242</v>
      </c>
      <c r="H636" s="12">
        <f t="shared" si="55"/>
        <v>45179.103472222225</v>
      </c>
      <c r="I636" s="13">
        <f t="shared" ca="1" si="56"/>
        <v>1694312940.0000002</v>
      </c>
      <c r="K636" t="s">
        <v>14</v>
      </c>
      <c r="L636" t="s">
        <v>15</v>
      </c>
      <c r="M636">
        <v>2.8</v>
      </c>
      <c r="N636">
        <v>1.46</v>
      </c>
      <c r="O636" t="s">
        <v>240</v>
      </c>
      <c r="P636" s="12">
        <f t="shared" si="57"/>
        <v>45179.083333333336</v>
      </c>
      <c r="Q636" s="13">
        <f t="shared" ca="1" si="58"/>
        <v>1694311200.0000002</v>
      </c>
      <c r="R636">
        <f t="shared" si="59"/>
        <v>0.32778864970645788</v>
      </c>
      <c r="S636">
        <f t="shared" si="60"/>
        <v>0.67489432485322898</v>
      </c>
    </row>
    <row r="637" spans="2:19" x14ac:dyDescent="0.25">
      <c r="B637" s="28" t="s">
        <v>150</v>
      </c>
      <c r="C637" s="29" t="s">
        <v>149</v>
      </c>
      <c r="D637" s="29" t="s">
        <v>43</v>
      </c>
      <c r="E637" s="29">
        <v>18</v>
      </c>
      <c r="F637" s="29">
        <v>1.01</v>
      </c>
      <c r="G637" s="30" t="s">
        <v>242</v>
      </c>
      <c r="H637" s="12">
        <f t="shared" si="55"/>
        <v>45179.103472222225</v>
      </c>
      <c r="I637" s="13">
        <f t="shared" ca="1" si="56"/>
        <v>1694312940.0000002</v>
      </c>
      <c r="K637" t="s">
        <v>14</v>
      </c>
      <c r="L637" t="s">
        <v>15</v>
      </c>
      <c r="M637">
        <v>2.75</v>
      </c>
      <c r="N637">
        <v>1.47</v>
      </c>
      <c r="O637" t="s">
        <v>240</v>
      </c>
      <c r="P637" s="12">
        <f t="shared" si="57"/>
        <v>45179.083333333336</v>
      </c>
      <c r="Q637" s="13">
        <f t="shared" ca="1" si="58"/>
        <v>1694311200.0000002</v>
      </c>
      <c r="R637">
        <f t="shared" si="59"/>
        <v>0.31663574520717375</v>
      </c>
      <c r="S637">
        <f t="shared" si="60"/>
        <v>0.66931787260358688</v>
      </c>
    </row>
    <row r="638" spans="2:19" x14ac:dyDescent="0.25">
      <c r="B638" s="28" t="s">
        <v>150</v>
      </c>
      <c r="C638" s="29" t="s">
        <v>149</v>
      </c>
      <c r="D638" s="29" t="s">
        <v>41</v>
      </c>
      <c r="E638" s="29">
        <v>11.75</v>
      </c>
      <c r="F638" s="29">
        <v>1.03</v>
      </c>
      <c r="G638" s="30" t="s">
        <v>242</v>
      </c>
      <c r="H638" s="12">
        <f t="shared" si="55"/>
        <v>45179.103472222225</v>
      </c>
      <c r="I638" s="13">
        <f t="shared" ca="1" si="56"/>
        <v>1694312940.0000002</v>
      </c>
      <c r="K638" t="s">
        <v>14</v>
      </c>
      <c r="L638" t="s">
        <v>15</v>
      </c>
      <c r="M638">
        <v>2.65</v>
      </c>
      <c r="N638">
        <v>1.47</v>
      </c>
      <c r="O638" t="s">
        <v>240</v>
      </c>
      <c r="P638" s="12">
        <f t="shared" si="57"/>
        <v>45179.083333333336</v>
      </c>
      <c r="Q638" s="13">
        <f t="shared" ca="1" si="58"/>
        <v>1694311200.0000002</v>
      </c>
      <c r="R638">
        <f t="shared" si="59"/>
        <v>0.30291361827749963</v>
      </c>
      <c r="S638">
        <f t="shared" si="60"/>
        <v>0.66245680913874982</v>
      </c>
    </row>
    <row r="639" spans="2:19" x14ac:dyDescent="0.25">
      <c r="B639" s="28" t="s">
        <v>150</v>
      </c>
      <c r="C639" s="29" t="s">
        <v>149</v>
      </c>
      <c r="D639" s="29" t="s">
        <v>42</v>
      </c>
      <c r="E639" s="29">
        <v>14</v>
      </c>
      <c r="F639" s="29">
        <v>1.02</v>
      </c>
      <c r="G639" s="30" t="s">
        <v>242</v>
      </c>
      <c r="H639" s="12">
        <f t="shared" si="55"/>
        <v>45179.103472222225</v>
      </c>
      <c r="I639" s="13">
        <f t="shared" ca="1" si="56"/>
        <v>1694312940.0000002</v>
      </c>
      <c r="K639" t="s">
        <v>14</v>
      </c>
      <c r="L639" t="s">
        <v>15</v>
      </c>
      <c r="M639">
        <v>2.65</v>
      </c>
      <c r="N639">
        <v>1.47</v>
      </c>
      <c r="O639" t="s">
        <v>240</v>
      </c>
      <c r="P639" s="12">
        <f t="shared" si="57"/>
        <v>45179.083333333336</v>
      </c>
      <c r="Q639" s="13">
        <f t="shared" ca="1" si="58"/>
        <v>1694311200.0000002</v>
      </c>
      <c r="R639">
        <f t="shared" si="59"/>
        <v>0.30291361827749963</v>
      </c>
      <c r="S639">
        <f t="shared" si="60"/>
        <v>0.66245680913874982</v>
      </c>
    </row>
    <row r="640" spans="2:19" x14ac:dyDescent="0.25">
      <c r="B640" s="28" t="s">
        <v>151</v>
      </c>
      <c r="C640" s="29" t="s">
        <v>149</v>
      </c>
      <c r="D640" s="29" t="s">
        <v>13</v>
      </c>
      <c r="E640" s="29">
        <v>2.3199999999999998</v>
      </c>
      <c r="F640" s="29">
        <v>1.62</v>
      </c>
      <c r="G640" s="30" t="s">
        <v>242</v>
      </c>
      <c r="H640" s="12">
        <f t="shared" si="55"/>
        <v>45179.103472222225</v>
      </c>
      <c r="I640" s="13">
        <f t="shared" ca="1" si="56"/>
        <v>1694312940.0000002</v>
      </c>
      <c r="K640" t="s">
        <v>14</v>
      </c>
      <c r="L640" t="s">
        <v>15</v>
      </c>
      <c r="M640">
        <v>2.65</v>
      </c>
      <c r="N640">
        <v>1.47</v>
      </c>
      <c r="O640" t="s">
        <v>240</v>
      </c>
      <c r="P640" s="12">
        <f t="shared" si="57"/>
        <v>45179.083333333336</v>
      </c>
      <c r="Q640" s="13">
        <f t="shared" ca="1" si="58"/>
        <v>1694311200.0000002</v>
      </c>
      <c r="R640">
        <f t="shared" si="59"/>
        <v>0.30291361827749963</v>
      </c>
      <c r="S640">
        <f t="shared" si="60"/>
        <v>0.66245680913874982</v>
      </c>
    </row>
    <row r="641" spans="2:19" x14ac:dyDescent="0.25">
      <c r="B641" s="28" t="s">
        <v>151</v>
      </c>
      <c r="C641" s="29" t="s">
        <v>149</v>
      </c>
      <c r="D641" s="29" t="s">
        <v>10</v>
      </c>
      <c r="E641" s="29">
        <v>2.4</v>
      </c>
      <c r="F641" s="29">
        <v>1.6</v>
      </c>
      <c r="G641" s="30" t="s">
        <v>242</v>
      </c>
      <c r="H641" s="12">
        <f t="shared" si="55"/>
        <v>45179.103472222225</v>
      </c>
      <c r="I641" s="13">
        <f t="shared" ca="1" si="56"/>
        <v>1694312940.0000002</v>
      </c>
      <c r="K641" t="s">
        <v>14</v>
      </c>
      <c r="L641" t="s">
        <v>15</v>
      </c>
      <c r="M641">
        <v>2.78</v>
      </c>
      <c r="N641">
        <v>1.44</v>
      </c>
      <c r="O641" t="s">
        <v>240</v>
      </c>
      <c r="P641" s="12">
        <f t="shared" si="57"/>
        <v>45179.083333333336</v>
      </c>
      <c r="Q641" s="13">
        <f t="shared" ca="1" si="58"/>
        <v>1694311200.0000002</v>
      </c>
      <c r="R641">
        <f t="shared" si="59"/>
        <v>0.33473221422861704</v>
      </c>
      <c r="S641">
        <f t="shared" si="60"/>
        <v>0.67836610711430856</v>
      </c>
    </row>
    <row r="642" spans="2:19" x14ac:dyDescent="0.25">
      <c r="B642" s="28" t="s">
        <v>151</v>
      </c>
      <c r="C642" s="29" t="s">
        <v>149</v>
      </c>
      <c r="D642" s="29" t="s">
        <v>43</v>
      </c>
      <c r="E642" s="29">
        <v>2.4</v>
      </c>
      <c r="F642" s="29">
        <v>1.61</v>
      </c>
      <c r="G642" s="30" t="s">
        <v>242</v>
      </c>
      <c r="H642" s="12">
        <f t="shared" si="55"/>
        <v>45179.103472222225</v>
      </c>
      <c r="I642" s="13">
        <f t="shared" ca="1" si="56"/>
        <v>1694312940.0000002</v>
      </c>
      <c r="K642" t="s">
        <v>14</v>
      </c>
      <c r="L642" t="s">
        <v>15</v>
      </c>
      <c r="M642">
        <v>2.8</v>
      </c>
      <c r="N642">
        <v>1.45</v>
      </c>
      <c r="O642" t="s">
        <v>240</v>
      </c>
      <c r="P642" s="12">
        <f t="shared" si="57"/>
        <v>45179.083333333336</v>
      </c>
      <c r="Q642" s="13">
        <f t="shared" ca="1" si="58"/>
        <v>1694311200.0000002</v>
      </c>
      <c r="R642">
        <f t="shared" si="59"/>
        <v>0.332512315270936</v>
      </c>
      <c r="S642">
        <f t="shared" si="60"/>
        <v>0.67725615763546798</v>
      </c>
    </row>
    <row r="643" spans="2:19" x14ac:dyDescent="0.25">
      <c r="B643" s="28" t="s">
        <v>151</v>
      </c>
      <c r="C643" s="29" t="s">
        <v>149</v>
      </c>
      <c r="D643" s="29" t="s">
        <v>2</v>
      </c>
      <c r="E643" s="29">
        <v>2.25</v>
      </c>
      <c r="F643" s="29">
        <v>1.66</v>
      </c>
      <c r="G643" s="30" t="s">
        <v>242</v>
      </c>
      <c r="H643" s="12">
        <f t="shared" si="55"/>
        <v>45179.103472222225</v>
      </c>
      <c r="I643" s="13">
        <f t="shared" ca="1" si="56"/>
        <v>1694312940.0000002</v>
      </c>
      <c r="K643" t="s">
        <v>14</v>
      </c>
      <c r="L643" t="s">
        <v>15</v>
      </c>
      <c r="M643">
        <v>2.96</v>
      </c>
      <c r="N643">
        <v>1.38</v>
      </c>
      <c r="O643" t="s">
        <v>240</v>
      </c>
      <c r="P643" s="12">
        <f t="shared" si="57"/>
        <v>45179.083333333336</v>
      </c>
      <c r="Q643" s="13">
        <f t="shared" ca="1" si="58"/>
        <v>1694311200.0000002</v>
      </c>
      <c r="R643">
        <f t="shared" si="59"/>
        <v>0.38679984332158257</v>
      </c>
      <c r="S643">
        <f t="shared" si="60"/>
        <v>0.70439992166079124</v>
      </c>
    </row>
    <row r="644" spans="2:19" x14ac:dyDescent="0.25">
      <c r="B644" s="28" t="s">
        <v>151</v>
      </c>
      <c r="C644" s="29" t="s">
        <v>149</v>
      </c>
      <c r="D644" s="29" t="s">
        <v>3</v>
      </c>
      <c r="E644" s="29">
        <v>2.25</v>
      </c>
      <c r="F644" s="29">
        <v>1.66</v>
      </c>
      <c r="G644" s="30" t="s">
        <v>242</v>
      </c>
      <c r="H644" s="12">
        <f t="shared" si="55"/>
        <v>45179.103472222225</v>
      </c>
      <c r="I644" s="13">
        <f t="shared" ca="1" si="56"/>
        <v>1694312940.0000002</v>
      </c>
      <c r="K644" t="s">
        <v>14</v>
      </c>
      <c r="L644" t="s">
        <v>15</v>
      </c>
      <c r="M644">
        <v>2.85</v>
      </c>
      <c r="N644">
        <v>1.44</v>
      </c>
      <c r="O644" t="s">
        <v>240</v>
      </c>
      <c r="P644" s="12">
        <f t="shared" si="57"/>
        <v>45179.083333333336</v>
      </c>
      <c r="Q644" s="13">
        <f t="shared" ca="1" si="58"/>
        <v>1694311200.0000002</v>
      </c>
      <c r="R644">
        <f t="shared" si="59"/>
        <v>0.3435672514619883</v>
      </c>
      <c r="S644">
        <f t="shared" si="60"/>
        <v>0.68278362573099416</v>
      </c>
    </row>
    <row r="645" spans="2:19" x14ac:dyDescent="0.25">
      <c r="B645" s="28" t="s">
        <v>151</v>
      </c>
      <c r="C645" s="29" t="s">
        <v>149</v>
      </c>
      <c r="D645" s="29" t="s">
        <v>41</v>
      </c>
      <c r="E645" s="29">
        <v>2.36</v>
      </c>
      <c r="F645" s="29">
        <v>1.6</v>
      </c>
      <c r="G645" s="30" t="s">
        <v>242</v>
      </c>
      <c r="H645" s="12">
        <f t="shared" ref="H645:H646" si="61">DATEVALUE(MID(C645,1,10))+TIMEVALUE(MID(C645,12,8))</f>
        <v>45179.103472222225</v>
      </c>
      <c r="I645" s="13">
        <f t="shared" ref="I645:I646" ca="1" si="62">IF(G645&gt;TODAY(),86400*(H645-25569),100)</f>
        <v>1694312940.0000002</v>
      </c>
      <c r="K645" t="s">
        <v>14</v>
      </c>
      <c r="L645" t="s">
        <v>15</v>
      </c>
      <c r="M645">
        <v>2.85</v>
      </c>
      <c r="N645">
        <v>1.43</v>
      </c>
      <c r="O645" t="s">
        <v>240</v>
      </c>
      <c r="P645" s="12">
        <f t="shared" ref="P645:P708" si="63">DATEVALUE(MID(L645,1,10))+TIMEVALUE(MID(L645,12,8))</f>
        <v>45179.083333333336</v>
      </c>
      <c r="Q645" s="13">
        <f t="shared" ref="Q645:Q708" ca="1" si="64">IF(O645&gt;TODAY(),86400*(P645-25569),100)</f>
        <v>1694311200.0000002</v>
      </c>
      <c r="R645">
        <f t="shared" ref="R645:R708" si="65">ABS(1/M645-1/N645)</f>
        <v>0.34842350631824326</v>
      </c>
      <c r="S645">
        <f t="shared" ref="S645:S708" si="66">0.511+R645/2</f>
        <v>0.68521175315912164</v>
      </c>
    </row>
    <row r="646" spans="2:19" ht="15.75" thickBot="1" x14ac:dyDescent="0.3">
      <c r="B646" s="31" t="s">
        <v>151</v>
      </c>
      <c r="C646" s="32" t="s">
        <v>149</v>
      </c>
      <c r="D646" s="32" t="s">
        <v>42</v>
      </c>
      <c r="E646" s="32">
        <v>2.2999999999999998</v>
      </c>
      <c r="F646" s="32">
        <v>1.62</v>
      </c>
      <c r="G646" s="33" t="s">
        <v>242</v>
      </c>
      <c r="H646" s="12">
        <f t="shared" si="61"/>
        <v>45179.103472222225</v>
      </c>
      <c r="I646" s="13">
        <f t="shared" ca="1" si="62"/>
        <v>1694312940.0000002</v>
      </c>
      <c r="K646" t="s">
        <v>14</v>
      </c>
      <c r="L646" t="s">
        <v>15</v>
      </c>
      <c r="M646">
        <v>2.9</v>
      </c>
      <c r="N646">
        <v>1.42</v>
      </c>
      <c r="O646" t="s">
        <v>240</v>
      </c>
      <c r="P646" s="12">
        <f t="shared" si="63"/>
        <v>45179.083333333336</v>
      </c>
      <c r="Q646" s="13">
        <f t="shared" ca="1" si="64"/>
        <v>1694311200.0000002</v>
      </c>
      <c r="R646">
        <f t="shared" si="65"/>
        <v>0.35939776590577954</v>
      </c>
      <c r="S646">
        <f t="shared" si="66"/>
        <v>0.69069888295288973</v>
      </c>
    </row>
    <row r="647" spans="2:19" x14ac:dyDescent="0.25">
      <c r="K647" t="s">
        <v>17</v>
      </c>
      <c r="L647" t="s">
        <v>15</v>
      </c>
      <c r="M647">
        <v>1.87</v>
      </c>
      <c r="N647">
        <v>1.95</v>
      </c>
      <c r="O647" t="s">
        <v>240</v>
      </c>
      <c r="P647" s="12">
        <f t="shared" si="63"/>
        <v>45179.083333333336</v>
      </c>
      <c r="Q647" s="13">
        <f t="shared" ca="1" si="64"/>
        <v>1694311200.0000002</v>
      </c>
      <c r="R647">
        <f t="shared" si="65"/>
        <v>2.1938845468257084E-2</v>
      </c>
      <c r="S647">
        <f t="shared" si="66"/>
        <v>0.5219694227341285</v>
      </c>
    </row>
    <row r="648" spans="2:19" x14ac:dyDescent="0.25">
      <c r="K648" t="s">
        <v>17</v>
      </c>
      <c r="L648" t="s">
        <v>15</v>
      </c>
      <c r="M648">
        <v>1.87</v>
      </c>
      <c r="N648">
        <v>1.95</v>
      </c>
      <c r="O648" t="s">
        <v>240</v>
      </c>
      <c r="P648" s="12">
        <f t="shared" si="63"/>
        <v>45179.083333333336</v>
      </c>
      <c r="Q648" s="13">
        <f t="shared" ca="1" si="64"/>
        <v>1694311200.0000002</v>
      </c>
      <c r="R648">
        <f t="shared" si="65"/>
        <v>2.1938845468257084E-2</v>
      </c>
      <c r="S648">
        <f t="shared" si="66"/>
        <v>0.5219694227341285</v>
      </c>
    </row>
    <row r="649" spans="2:19" x14ac:dyDescent="0.25">
      <c r="K649" t="s">
        <v>17</v>
      </c>
      <c r="L649" t="s">
        <v>15</v>
      </c>
      <c r="M649">
        <v>1.85</v>
      </c>
      <c r="N649">
        <v>1.98</v>
      </c>
      <c r="O649" t="s">
        <v>240</v>
      </c>
      <c r="P649" s="12">
        <f t="shared" si="63"/>
        <v>45179.083333333336</v>
      </c>
      <c r="Q649" s="13">
        <f t="shared" ca="1" si="64"/>
        <v>1694311200.0000002</v>
      </c>
      <c r="R649">
        <f t="shared" si="65"/>
        <v>3.5490035490035376E-2</v>
      </c>
      <c r="S649">
        <f t="shared" si="66"/>
        <v>0.5287450177450177</v>
      </c>
    </row>
    <row r="650" spans="2:19" x14ac:dyDescent="0.25">
      <c r="K650" t="s">
        <v>17</v>
      </c>
      <c r="L650" t="s">
        <v>15</v>
      </c>
      <c r="M650">
        <v>1.87</v>
      </c>
      <c r="N650">
        <v>1.93</v>
      </c>
      <c r="O650" t="s">
        <v>240</v>
      </c>
      <c r="P650" s="12">
        <f t="shared" si="63"/>
        <v>45179.083333333336</v>
      </c>
      <c r="Q650" s="13">
        <f t="shared" ca="1" si="64"/>
        <v>1694311200.0000002</v>
      </c>
      <c r="R650">
        <f t="shared" si="65"/>
        <v>1.662464326286317E-2</v>
      </c>
      <c r="S650">
        <f t="shared" si="66"/>
        <v>0.51931232163143159</v>
      </c>
    </row>
    <row r="651" spans="2:19" x14ac:dyDescent="0.25">
      <c r="K651" t="s">
        <v>17</v>
      </c>
      <c r="L651" t="s">
        <v>15</v>
      </c>
      <c r="M651">
        <v>1.87</v>
      </c>
      <c r="N651">
        <v>1.93</v>
      </c>
      <c r="O651" t="s">
        <v>240</v>
      </c>
      <c r="P651" s="12">
        <f t="shared" si="63"/>
        <v>45179.083333333336</v>
      </c>
      <c r="Q651" s="13">
        <f t="shared" ca="1" si="64"/>
        <v>1694311200.0000002</v>
      </c>
      <c r="R651">
        <f t="shared" si="65"/>
        <v>1.662464326286317E-2</v>
      </c>
      <c r="S651">
        <f t="shared" si="66"/>
        <v>0.51931232163143159</v>
      </c>
    </row>
    <row r="652" spans="2:19" x14ac:dyDescent="0.25">
      <c r="K652" t="s">
        <v>17</v>
      </c>
      <c r="L652" t="s">
        <v>15</v>
      </c>
      <c r="M652">
        <v>1.87</v>
      </c>
      <c r="N652">
        <v>1.93</v>
      </c>
      <c r="O652" t="s">
        <v>240</v>
      </c>
      <c r="P652" s="12">
        <f t="shared" si="63"/>
        <v>45179.083333333336</v>
      </c>
      <c r="Q652" s="13">
        <f t="shared" ca="1" si="64"/>
        <v>1694311200.0000002</v>
      </c>
      <c r="R652">
        <f t="shared" si="65"/>
        <v>1.662464326286317E-2</v>
      </c>
      <c r="S652">
        <f t="shared" si="66"/>
        <v>0.51931232163143159</v>
      </c>
    </row>
    <row r="653" spans="2:19" x14ac:dyDescent="0.25">
      <c r="K653" t="s">
        <v>17</v>
      </c>
      <c r="L653" t="s">
        <v>15</v>
      </c>
      <c r="M653">
        <v>1.83</v>
      </c>
      <c r="N653">
        <v>1.97</v>
      </c>
      <c r="O653" t="s">
        <v>240</v>
      </c>
      <c r="P653" s="12">
        <f t="shared" si="63"/>
        <v>45179.083333333336</v>
      </c>
      <c r="Q653" s="13">
        <f t="shared" ca="1" si="64"/>
        <v>1694311200.0000002</v>
      </c>
      <c r="R653">
        <f t="shared" si="65"/>
        <v>3.8833874233724419E-2</v>
      </c>
      <c r="S653">
        <f t="shared" si="66"/>
        <v>0.53041693711686222</v>
      </c>
    </row>
    <row r="654" spans="2:19" x14ac:dyDescent="0.25">
      <c r="K654" t="s">
        <v>17</v>
      </c>
      <c r="L654" t="s">
        <v>15</v>
      </c>
      <c r="M654">
        <v>1.83</v>
      </c>
      <c r="N654">
        <v>2</v>
      </c>
      <c r="O654" t="s">
        <v>240</v>
      </c>
      <c r="P654" s="12">
        <f t="shared" si="63"/>
        <v>45179.083333333336</v>
      </c>
      <c r="Q654" s="13">
        <f t="shared" ca="1" si="64"/>
        <v>1694311200.0000002</v>
      </c>
      <c r="R654">
        <f t="shared" si="65"/>
        <v>4.644808743169393E-2</v>
      </c>
      <c r="S654">
        <f t="shared" si="66"/>
        <v>0.53422404371584697</v>
      </c>
    </row>
    <row r="655" spans="2:19" x14ac:dyDescent="0.25">
      <c r="K655" t="s">
        <v>17</v>
      </c>
      <c r="L655" t="s">
        <v>15</v>
      </c>
      <c r="M655">
        <v>1.8</v>
      </c>
      <c r="N655">
        <v>2</v>
      </c>
      <c r="O655" t="s">
        <v>240</v>
      </c>
      <c r="P655" s="12">
        <f t="shared" si="63"/>
        <v>45179.083333333336</v>
      </c>
      <c r="Q655" s="13">
        <f t="shared" ca="1" si="64"/>
        <v>1694311200.0000002</v>
      </c>
      <c r="R655">
        <f t="shared" si="65"/>
        <v>5.555555555555558E-2</v>
      </c>
      <c r="S655">
        <f t="shared" si="66"/>
        <v>0.5387777777777778</v>
      </c>
    </row>
    <row r="656" spans="2:19" x14ac:dyDescent="0.25">
      <c r="K656" t="s">
        <v>17</v>
      </c>
      <c r="L656" t="s">
        <v>15</v>
      </c>
      <c r="M656">
        <v>1.83</v>
      </c>
      <c r="N656">
        <v>1.94</v>
      </c>
      <c r="O656" t="s">
        <v>240</v>
      </c>
      <c r="P656" s="12">
        <f t="shared" si="63"/>
        <v>45179.083333333336</v>
      </c>
      <c r="Q656" s="13">
        <f t="shared" ca="1" si="64"/>
        <v>1694311200.0000002</v>
      </c>
      <c r="R656">
        <f t="shared" si="65"/>
        <v>3.0984169905920678E-2</v>
      </c>
      <c r="S656">
        <f t="shared" si="66"/>
        <v>0.5264920849529604</v>
      </c>
    </row>
    <row r="657" spans="11:19" x14ac:dyDescent="0.25">
      <c r="K657" t="s">
        <v>17</v>
      </c>
      <c r="L657" t="s">
        <v>15</v>
      </c>
      <c r="M657">
        <v>1.83</v>
      </c>
      <c r="N657">
        <v>2</v>
      </c>
      <c r="O657" t="s">
        <v>240</v>
      </c>
      <c r="P657" s="12">
        <f t="shared" si="63"/>
        <v>45179.083333333336</v>
      </c>
      <c r="Q657" s="13">
        <f t="shared" ca="1" si="64"/>
        <v>1694311200.0000002</v>
      </c>
      <c r="R657">
        <f t="shared" si="65"/>
        <v>4.644808743169393E-2</v>
      </c>
      <c r="S657">
        <f t="shared" si="66"/>
        <v>0.53422404371584697</v>
      </c>
    </row>
    <row r="658" spans="11:19" x14ac:dyDescent="0.25">
      <c r="K658" t="s">
        <v>17</v>
      </c>
      <c r="L658" t="s">
        <v>15</v>
      </c>
      <c r="M658">
        <v>1.83</v>
      </c>
      <c r="N658">
        <v>2</v>
      </c>
      <c r="O658" t="s">
        <v>240</v>
      </c>
      <c r="P658" s="12">
        <f t="shared" si="63"/>
        <v>45179.083333333336</v>
      </c>
      <c r="Q658" s="13">
        <f t="shared" ca="1" si="64"/>
        <v>1694311200.0000002</v>
      </c>
      <c r="R658">
        <f t="shared" si="65"/>
        <v>4.644808743169393E-2</v>
      </c>
      <c r="S658">
        <f t="shared" si="66"/>
        <v>0.53422404371584697</v>
      </c>
    </row>
    <row r="659" spans="11:19" x14ac:dyDescent="0.25">
      <c r="K659" t="s">
        <v>18</v>
      </c>
      <c r="L659" t="s">
        <v>19</v>
      </c>
      <c r="M659">
        <v>1.4</v>
      </c>
      <c r="N659">
        <v>3.1</v>
      </c>
      <c r="O659" t="s">
        <v>240</v>
      </c>
      <c r="P659" s="12">
        <f t="shared" si="63"/>
        <v>45179.083356481482</v>
      </c>
      <c r="Q659" s="13">
        <f t="shared" ca="1" si="64"/>
        <v>1694311202</v>
      </c>
      <c r="R659">
        <f t="shared" si="65"/>
        <v>0.39170506912442399</v>
      </c>
      <c r="S659">
        <f t="shared" si="66"/>
        <v>0.70685253456221198</v>
      </c>
    </row>
    <row r="660" spans="11:19" x14ac:dyDescent="0.25">
      <c r="K660" t="s">
        <v>18</v>
      </c>
      <c r="L660" t="s">
        <v>19</v>
      </c>
      <c r="M660">
        <v>1.4</v>
      </c>
      <c r="N660">
        <v>3.1</v>
      </c>
      <c r="O660" t="s">
        <v>240</v>
      </c>
      <c r="P660" s="12">
        <f t="shared" si="63"/>
        <v>45179.083356481482</v>
      </c>
      <c r="Q660" s="13">
        <f t="shared" ca="1" si="64"/>
        <v>1694311202</v>
      </c>
      <c r="R660">
        <f t="shared" si="65"/>
        <v>0.39170506912442399</v>
      </c>
      <c r="S660">
        <f t="shared" si="66"/>
        <v>0.70685253456221198</v>
      </c>
    </row>
    <row r="661" spans="11:19" x14ac:dyDescent="0.25">
      <c r="K661" t="s">
        <v>18</v>
      </c>
      <c r="L661" t="s">
        <v>19</v>
      </c>
      <c r="M661">
        <v>1.4</v>
      </c>
      <c r="N661">
        <v>3.05</v>
      </c>
      <c r="O661" t="s">
        <v>240</v>
      </c>
      <c r="P661" s="12">
        <f t="shared" si="63"/>
        <v>45179.083356481482</v>
      </c>
      <c r="Q661" s="13">
        <f t="shared" ca="1" si="64"/>
        <v>1694311202</v>
      </c>
      <c r="R661">
        <f t="shared" si="65"/>
        <v>0.38641686182669788</v>
      </c>
      <c r="S661">
        <f t="shared" si="66"/>
        <v>0.70420843091334895</v>
      </c>
    </row>
    <row r="662" spans="11:19" x14ac:dyDescent="0.25">
      <c r="K662" t="s">
        <v>18</v>
      </c>
      <c r="L662" t="s">
        <v>19</v>
      </c>
      <c r="M662">
        <v>1.4</v>
      </c>
      <c r="N662">
        <v>3</v>
      </c>
      <c r="O662" t="s">
        <v>240</v>
      </c>
      <c r="P662" s="12">
        <f t="shared" si="63"/>
        <v>45179.083356481482</v>
      </c>
      <c r="Q662" s="13">
        <f t="shared" ca="1" si="64"/>
        <v>1694311202</v>
      </c>
      <c r="R662">
        <f t="shared" si="65"/>
        <v>0.38095238095238099</v>
      </c>
      <c r="S662">
        <f t="shared" si="66"/>
        <v>0.70147619047619048</v>
      </c>
    </row>
    <row r="663" spans="11:19" x14ac:dyDescent="0.25">
      <c r="K663" t="s">
        <v>18</v>
      </c>
      <c r="L663" t="s">
        <v>19</v>
      </c>
      <c r="M663">
        <v>1.4</v>
      </c>
      <c r="N663">
        <v>2.95</v>
      </c>
      <c r="O663" t="s">
        <v>240</v>
      </c>
      <c r="P663" s="12">
        <f t="shared" si="63"/>
        <v>45179.083356481482</v>
      </c>
      <c r="Q663" s="13">
        <f t="shared" ca="1" si="64"/>
        <v>1694311202</v>
      </c>
      <c r="R663">
        <f t="shared" si="65"/>
        <v>0.37530266343825669</v>
      </c>
      <c r="S663">
        <f t="shared" si="66"/>
        <v>0.6986513317191283</v>
      </c>
    </row>
    <row r="664" spans="11:19" x14ac:dyDescent="0.25">
      <c r="K664" t="s">
        <v>18</v>
      </c>
      <c r="L664" t="s">
        <v>19</v>
      </c>
      <c r="M664">
        <v>1.4</v>
      </c>
      <c r="N664">
        <v>2.95</v>
      </c>
      <c r="O664" t="s">
        <v>240</v>
      </c>
      <c r="P664" s="12">
        <f t="shared" si="63"/>
        <v>45179.083356481482</v>
      </c>
      <c r="Q664" s="13">
        <f t="shared" ca="1" si="64"/>
        <v>1694311202</v>
      </c>
      <c r="R664">
        <f t="shared" si="65"/>
        <v>0.37530266343825669</v>
      </c>
      <c r="S664">
        <f t="shared" si="66"/>
        <v>0.6986513317191283</v>
      </c>
    </row>
    <row r="665" spans="11:19" x14ac:dyDescent="0.25">
      <c r="K665" t="s">
        <v>18</v>
      </c>
      <c r="L665" t="s">
        <v>19</v>
      </c>
      <c r="M665">
        <v>1.4</v>
      </c>
      <c r="N665">
        <v>2.95</v>
      </c>
      <c r="O665" t="s">
        <v>240</v>
      </c>
      <c r="P665" s="12">
        <f t="shared" si="63"/>
        <v>45179.083356481482</v>
      </c>
      <c r="Q665" s="13">
        <f t="shared" ca="1" si="64"/>
        <v>1694311202</v>
      </c>
      <c r="R665">
        <f t="shared" si="65"/>
        <v>0.37530266343825669</v>
      </c>
      <c r="S665">
        <f t="shared" si="66"/>
        <v>0.6986513317191283</v>
      </c>
    </row>
    <row r="666" spans="11:19" x14ac:dyDescent="0.25">
      <c r="K666" t="s">
        <v>18</v>
      </c>
      <c r="L666" t="s">
        <v>19</v>
      </c>
      <c r="M666">
        <v>1.42</v>
      </c>
      <c r="N666">
        <v>2.95</v>
      </c>
      <c r="O666" t="s">
        <v>240</v>
      </c>
      <c r="P666" s="12">
        <f t="shared" si="63"/>
        <v>45179.083356481482</v>
      </c>
      <c r="Q666" s="13">
        <f t="shared" ca="1" si="64"/>
        <v>1694311202</v>
      </c>
      <c r="R666">
        <f t="shared" si="65"/>
        <v>0.36524230126521851</v>
      </c>
      <c r="S666">
        <f t="shared" si="66"/>
        <v>0.69362115063260932</v>
      </c>
    </row>
    <row r="667" spans="11:19" x14ac:dyDescent="0.25">
      <c r="K667" t="s">
        <v>18</v>
      </c>
      <c r="L667" t="s">
        <v>19</v>
      </c>
      <c r="M667">
        <v>1.4</v>
      </c>
      <c r="N667">
        <v>3</v>
      </c>
      <c r="O667" t="s">
        <v>240</v>
      </c>
      <c r="P667" s="12">
        <f t="shared" si="63"/>
        <v>45179.083356481482</v>
      </c>
      <c r="Q667" s="13">
        <f t="shared" ca="1" si="64"/>
        <v>1694311202</v>
      </c>
      <c r="R667">
        <f t="shared" si="65"/>
        <v>0.38095238095238099</v>
      </c>
      <c r="S667">
        <f t="shared" si="66"/>
        <v>0.70147619047619048</v>
      </c>
    </row>
    <row r="668" spans="11:19" x14ac:dyDescent="0.25">
      <c r="K668" t="s">
        <v>18</v>
      </c>
      <c r="L668" t="s">
        <v>19</v>
      </c>
      <c r="M668">
        <v>1.4</v>
      </c>
      <c r="N668">
        <v>3.05</v>
      </c>
      <c r="O668" t="s">
        <v>240</v>
      </c>
      <c r="P668" s="12">
        <f t="shared" si="63"/>
        <v>45179.083356481482</v>
      </c>
      <c r="Q668" s="13">
        <f t="shared" ca="1" si="64"/>
        <v>1694311202</v>
      </c>
      <c r="R668">
        <f t="shared" si="65"/>
        <v>0.38641686182669788</v>
      </c>
      <c r="S668">
        <f t="shared" si="66"/>
        <v>0.70420843091334895</v>
      </c>
    </row>
    <row r="669" spans="11:19" x14ac:dyDescent="0.25">
      <c r="K669" t="s">
        <v>18</v>
      </c>
      <c r="L669" t="s">
        <v>19</v>
      </c>
      <c r="M669">
        <v>1.41</v>
      </c>
      <c r="N669">
        <v>2.86</v>
      </c>
      <c r="O669" t="s">
        <v>240</v>
      </c>
      <c r="P669" s="12">
        <f t="shared" si="63"/>
        <v>45179.083356481482</v>
      </c>
      <c r="Q669" s="13">
        <f t="shared" ca="1" si="64"/>
        <v>1694311202</v>
      </c>
      <c r="R669">
        <f t="shared" si="65"/>
        <v>0.3595695085056787</v>
      </c>
      <c r="S669">
        <f t="shared" si="66"/>
        <v>0.69078475425283936</v>
      </c>
    </row>
    <row r="670" spans="11:19" x14ac:dyDescent="0.25">
      <c r="K670" t="s">
        <v>18</v>
      </c>
      <c r="L670" t="s">
        <v>19</v>
      </c>
      <c r="M670">
        <v>1.4</v>
      </c>
      <c r="N670">
        <v>3</v>
      </c>
      <c r="O670" t="s">
        <v>240</v>
      </c>
      <c r="P670" s="12">
        <f t="shared" si="63"/>
        <v>45179.083356481482</v>
      </c>
      <c r="Q670" s="13">
        <f t="shared" ca="1" si="64"/>
        <v>1694311202</v>
      </c>
      <c r="R670">
        <f t="shared" si="65"/>
        <v>0.38095238095238099</v>
      </c>
      <c r="S670">
        <f t="shared" si="66"/>
        <v>0.70147619047619048</v>
      </c>
    </row>
    <row r="671" spans="11:19" x14ac:dyDescent="0.25">
      <c r="K671" t="s">
        <v>18</v>
      </c>
      <c r="L671" t="s">
        <v>19</v>
      </c>
      <c r="M671">
        <v>1.4</v>
      </c>
      <c r="N671">
        <v>3</v>
      </c>
      <c r="O671" t="s">
        <v>240</v>
      </c>
      <c r="P671" s="12">
        <f t="shared" si="63"/>
        <v>45179.083356481482</v>
      </c>
      <c r="Q671" s="13">
        <f t="shared" ca="1" si="64"/>
        <v>1694311202</v>
      </c>
      <c r="R671">
        <f t="shared" si="65"/>
        <v>0.38095238095238099</v>
      </c>
      <c r="S671">
        <f t="shared" si="66"/>
        <v>0.70147619047619048</v>
      </c>
    </row>
    <row r="672" spans="11:19" x14ac:dyDescent="0.25">
      <c r="K672" t="s">
        <v>20</v>
      </c>
      <c r="L672" t="s">
        <v>21</v>
      </c>
      <c r="M672">
        <v>1.1499999999999999</v>
      </c>
      <c r="N672">
        <v>5.75</v>
      </c>
      <c r="O672" t="s">
        <v>240</v>
      </c>
      <c r="P672" s="12">
        <f t="shared" si="63"/>
        <v>45179.125</v>
      </c>
      <c r="Q672" s="13">
        <f t="shared" ca="1" si="64"/>
        <v>1694314800</v>
      </c>
      <c r="R672">
        <f t="shared" si="65"/>
        <v>0.69565217391304357</v>
      </c>
      <c r="S672">
        <f t="shared" si="66"/>
        <v>0.85882608695652185</v>
      </c>
    </row>
    <row r="673" spans="11:19" x14ac:dyDescent="0.25">
      <c r="K673" t="s">
        <v>20</v>
      </c>
      <c r="L673" t="s">
        <v>21</v>
      </c>
      <c r="M673">
        <v>1.1499999999999999</v>
      </c>
      <c r="N673">
        <v>5.75</v>
      </c>
      <c r="O673" t="s">
        <v>240</v>
      </c>
      <c r="P673" s="12">
        <f t="shared" si="63"/>
        <v>45179.125</v>
      </c>
      <c r="Q673" s="13">
        <f t="shared" ca="1" si="64"/>
        <v>1694314800</v>
      </c>
      <c r="R673">
        <f t="shared" si="65"/>
        <v>0.69565217391304357</v>
      </c>
      <c r="S673">
        <f t="shared" si="66"/>
        <v>0.85882608695652185</v>
      </c>
    </row>
    <row r="674" spans="11:19" x14ac:dyDescent="0.25">
      <c r="K674" t="s">
        <v>20</v>
      </c>
      <c r="L674" t="s">
        <v>21</v>
      </c>
      <c r="M674">
        <v>1.1499999999999999</v>
      </c>
      <c r="N674">
        <v>5.3</v>
      </c>
      <c r="O674" t="s">
        <v>240</v>
      </c>
      <c r="P674" s="12">
        <f t="shared" si="63"/>
        <v>45179.125</v>
      </c>
      <c r="Q674" s="13">
        <f t="shared" ca="1" si="64"/>
        <v>1694314800</v>
      </c>
      <c r="R674">
        <f t="shared" si="65"/>
        <v>0.68088597210828561</v>
      </c>
      <c r="S674">
        <f t="shared" si="66"/>
        <v>0.85144298605414281</v>
      </c>
    </row>
    <row r="675" spans="11:19" x14ac:dyDescent="0.25">
      <c r="K675" t="s">
        <v>20</v>
      </c>
      <c r="L675" t="s">
        <v>21</v>
      </c>
      <c r="M675">
        <v>1.1499999999999999</v>
      </c>
      <c r="N675">
        <v>5.7</v>
      </c>
      <c r="O675" t="s">
        <v>240</v>
      </c>
      <c r="P675" s="12">
        <f t="shared" si="63"/>
        <v>45179.125</v>
      </c>
      <c r="Q675" s="13">
        <f t="shared" ca="1" si="64"/>
        <v>1694314800</v>
      </c>
      <c r="R675">
        <f t="shared" si="65"/>
        <v>0.69412662090007637</v>
      </c>
      <c r="S675">
        <f t="shared" si="66"/>
        <v>0.85806331045003814</v>
      </c>
    </row>
    <row r="676" spans="11:19" x14ac:dyDescent="0.25">
      <c r="K676" t="s">
        <v>20</v>
      </c>
      <c r="L676" t="s">
        <v>21</v>
      </c>
      <c r="M676">
        <v>1.1499999999999999</v>
      </c>
      <c r="N676">
        <v>5.8</v>
      </c>
      <c r="O676" t="s">
        <v>240</v>
      </c>
      <c r="P676" s="12">
        <f t="shared" si="63"/>
        <v>45179.125</v>
      </c>
      <c r="Q676" s="13">
        <f t="shared" ca="1" si="64"/>
        <v>1694314800</v>
      </c>
      <c r="R676">
        <f t="shared" si="65"/>
        <v>0.69715142428785615</v>
      </c>
      <c r="S676">
        <f t="shared" si="66"/>
        <v>0.85957571214392803</v>
      </c>
    </row>
    <row r="677" spans="11:19" x14ac:dyDescent="0.25">
      <c r="K677" t="s">
        <v>20</v>
      </c>
      <c r="L677" t="s">
        <v>21</v>
      </c>
      <c r="M677">
        <v>1.1499999999999999</v>
      </c>
      <c r="N677">
        <v>5.8</v>
      </c>
      <c r="O677" t="s">
        <v>240</v>
      </c>
      <c r="P677" s="12">
        <f t="shared" si="63"/>
        <v>45179.125</v>
      </c>
      <c r="Q677" s="13">
        <f t="shared" ca="1" si="64"/>
        <v>1694314800</v>
      </c>
      <c r="R677">
        <f t="shared" si="65"/>
        <v>0.69715142428785615</v>
      </c>
      <c r="S677">
        <f t="shared" si="66"/>
        <v>0.85957571214392803</v>
      </c>
    </row>
    <row r="678" spans="11:19" x14ac:dyDescent="0.25">
      <c r="K678" t="s">
        <v>20</v>
      </c>
      <c r="L678" t="s">
        <v>21</v>
      </c>
      <c r="M678">
        <v>1.1499999999999999</v>
      </c>
      <c r="N678">
        <v>5.8</v>
      </c>
      <c r="O678" t="s">
        <v>240</v>
      </c>
      <c r="P678" s="12">
        <f t="shared" si="63"/>
        <v>45179.125</v>
      </c>
      <c r="Q678" s="13">
        <f t="shared" ca="1" si="64"/>
        <v>1694314800</v>
      </c>
      <c r="R678">
        <f t="shared" si="65"/>
        <v>0.69715142428785615</v>
      </c>
      <c r="S678">
        <f t="shared" si="66"/>
        <v>0.85957571214392803</v>
      </c>
    </row>
    <row r="679" spans="11:19" x14ac:dyDescent="0.25">
      <c r="K679" t="s">
        <v>20</v>
      </c>
      <c r="L679" t="s">
        <v>21</v>
      </c>
      <c r="M679">
        <v>1.1399999999999999</v>
      </c>
      <c r="N679">
        <v>5.6</v>
      </c>
      <c r="O679" t="s">
        <v>240</v>
      </c>
      <c r="P679" s="12">
        <f t="shared" si="63"/>
        <v>45179.125</v>
      </c>
      <c r="Q679" s="13">
        <f t="shared" ca="1" si="64"/>
        <v>1694314800</v>
      </c>
      <c r="R679">
        <f t="shared" si="65"/>
        <v>0.69862155388471181</v>
      </c>
      <c r="S679">
        <f t="shared" si="66"/>
        <v>0.86031077694235591</v>
      </c>
    </row>
    <row r="680" spans="11:19" x14ac:dyDescent="0.25">
      <c r="K680" t="s">
        <v>20</v>
      </c>
      <c r="L680" t="s">
        <v>21</v>
      </c>
      <c r="M680">
        <v>1.1499999999999999</v>
      </c>
      <c r="N680">
        <v>5.6</v>
      </c>
      <c r="O680" t="s">
        <v>240</v>
      </c>
      <c r="P680" s="12">
        <f t="shared" si="63"/>
        <v>45179.125</v>
      </c>
      <c r="Q680" s="13">
        <f t="shared" ca="1" si="64"/>
        <v>1694314800</v>
      </c>
      <c r="R680">
        <f t="shared" si="65"/>
        <v>0.69099378881987583</v>
      </c>
      <c r="S680">
        <f t="shared" si="66"/>
        <v>0.85649689440993793</v>
      </c>
    </row>
    <row r="681" spans="11:19" x14ac:dyDescent="0.25">
      <c r="K681" t="s">
        <v>20</v>
      </c>
      <c r="L681" t="s">
        <v>21</v>
      </c>
      <c r="M681">
        <v>1.1499999999999999</v>
      </c>
      <c r="N681">
        <v>5.6</v>
      </c>
      <c r="O681" t="s">
        <v>240</v>
      </c>
      <c r="P681" s="12">
        <f t="shared" si="63"/>
        <v>45179.125</v>
      </c>
      <c r="Q681" s="13">
        <f t="shared" ca="1" si="64"/>
        <v>1694314800</v>
      </c>
      <c r="R681">
        <f t="shared" si="65"/>
        <v>0.69099378881987583</v>
      </c>
      <c r="S681">
        <f t="shared" si="66"/>
        <v>0.85649689440993793</v>
      </c>
    </row>
    <row r="682" spans="11:19" x14ac:dyDescent="0.25">
      <c r="K682" t="s">
        <v>20</v>
      </c>
      <c r="L682" t="s">
        <v>21</v>
      </c>
      <c r="M682">
        <v>1.1499999999999999</v>
      </c>
      <c r="N682">
        <v>5.5</v>
      </c>
      <c r="O682" t="s">
        <v>240</v>
      </c>
      <c r="P682" s="12">
        <f t="shared" si="63"/>
        <v>45179.125</v>
      </c>
      <c r="Q682" s="13">
        <f t="shared" ca="1" si="64"/>
        <v>1694314800</v>
      </c>
      <c r="R682">
        <f t="shared" si="65"/>
        <v>0.68774703557312256</v>
      </c>
      <c r="S682">
        <f t="shared" si="66"/>
        <v>0.85487351778656129</v>
      </c>
    </row>
    <row r="683" spans="11:19" x14ac:dyDescent="0.25">
      <c r="K683" t="s">
        <v>20</v>
      </c>
      <c r="L683" t="s">
        <v>21</v>
      </c>
      <c r="M683">
        <v>1.1499999999999999</v>
      </c>
      <c r="N683">
        <v>5.5</v>
      </c>
      <c r="O683" t="s">
        <v>240</v>
      </c>
      <c r="P683" s="12">
        <f t="shared" si="63"/>
        <v>45179.125</v>
      </c>
      <c r="Q683" s="13">
        <f t="shared" ca="1" si="64"/>
        <v>1694314800</v>
      </c>
      <c r="R683">
        <f t="shared" si="65"/>
        <v>0.68774703557312256</v>
      </c>
      <c r="S683">
        <f t="shared" si="66"/>
        <v>0.85487351778656129</v>
      </c>
    </row>
    <row r="684" spans="11:19" x14ac:dyDescent="0.25">
      <c r="K684" t="s">
        <v>324</v>
      </c>
      <c r="L684" t="s">
        <v>325</v>
      </c>
      <c r="M684">
        <v>4</v>
      </c>
      <c r="N684">
        <v>1.26</v>
      </c>
      <c r="O684" t="s">
        <v>240</v>
      </c>
      <c r="P684" s="12">
        <f t="shared" si="63"/>
        <v>45179.135416666664</v>
      </c>
      <c r="Q684" s="13">
        <f t="shared" ca="1" si="64"/>
        <v>1694315699.9999998</v>
      </c>
      <c r="R684">
        <f t="shared" si="65"/>
        <v>0.54365079365079361</v>
      </c>
      <c r="S684">
        <f t="shared" si="66"/>
        <v>0.78282539682539687</v>
      </c>
    </row>
    <row r="685" spans="11:19" x14ac:dyDescent="0.25">
      <c r="K685" t="s">
        <v>324</v>
      </c>
      <c r="L685" t="s">
        <v>325</v>
      </c>
      <c r="M685">
        <v>4.05</v>
      </c>
      <c r="N685">
        <v>1.27</v>
      </c>
      <c r="O685" t="s">
        <v>240</v>
      </c>
      <c r="P685" s="12">
        <f t="shared" si="63"/>
        <v>45179.135416666664</v>
      </c>
      <c r="Q685" s="13">
        <f t="shared" ca="1" si="64"/>
        <v>1694315699.9999998</v>
      </c>
      <c r="R685">
        <f t="shared" si="65"/>
        <v>0.54048799455623597</v>
      </c>
      <c r="S685">
        <f t="shared" si="66"/>
        <v>0.781243997278118</v>
      </c>
    </row>
    <row r="686" spans="11:19" x14ac:dyDescent="0.25">
      <c r="K686" t="s">
        <v>324</v>
      </c>
      <c r="L686" t="s">
        <v>325</v>
      </c>
      <c r="M686">
        <v>4.05</v>
      </c>
      <c r="N686">
        <v>1.27</v>
      </c>
      <c r="O686" t="s">
        <v>240</v>
      </c>
      <c r="P686" s="12">
        <f t="shared" si="63"/>
        <v>45179.135416666664</v>
      </c>
      <c r="Q686" s="13">
        <f t="shared" ca="1" si="64"/>
        <v>1694315699.9999998</v>
      </c>
      <c r="R686">
        <f t="shared" si="65"/>
        <v>0.54048799455623597</v>
      </c>
      <c r="S686">
        <f t="shared" si="66"/>
        <v>0.781243997278118</v>
      </c>
    </row>
    <row r="687" spans="11:19" x14ac:dyDescent="0.25">
      <c r="K687" t="s">
        <v>324</v>
      </c>
      <c r="L687" t="s">
        <v>325</v>
      </c>
      <c r="M687">
        <v>3.8</v>
      </c>
      <c r="N687">
        <v>1.27</v>
      </c>
      <c r="O687" t="s">
        <v>240</v>
      </c>
      <c r="P687" s="12">
        <f t="shared" si="63"/>
        <v>45179.135416666664</v>
      </c>
      <c r="Q687" s="13">
        <f t="shared" ca="1" si="64"/>
        <v>1694315699.9999998</v>
      </c>
      <c r="R687">
        <f t="shared" si="65"/>
        <v>0.5242436800663075</v>
      </c>
      <c r="S687">
        <f t="shared" si="66"/>
        <v>0.77312184003315376</v>
      </c>
    </row>
    <row r="688" spans="11:19" x14ac:dyDescent="0.25">
      <c r="K688" t="s">
        <v>324</v>
      </c>
      <c r="L688" t="s">
        <v>325</v>
      </c>
      <c r="M688">
        <v>4.0999999999999996</v>
      </c>
      <c r="N688">
        <v>1.25</v>
      </c>
      <c r="O688" t="s">
        <v>240</v>
      </c>
      <c r="P688" s="12">
        <f t="shared" si="63"/>
        <v>45179.135416666664</v>
      </c>
      <c r="Q688" s="13">
        <f t="shared" ca="1" si="64"/>
        <v>1694315699.9999998</v>
      </c>
      <c r="R688">
        <f t="shared" si="65"/>
        <v>0.55609756097560981</v>
      </c>
      <c r="S688">
        <f t="shared" si="66"/>
        <v>0.78904878048780491</v>
      </c>
    </row>
    <row r="689" spans="11:19" x14ac:dyDescent="0.25">
      <c r="K689" t="s">
        <v>324</v>
      </c>
      <c r="L689" t="s">
        <v>325</v>
      </c>
      <c r="M689">
        <v>3.85</v>
      </c>
      <c r="N689">
        <v>1.25</v>
      </c>
      <c r="O689" t="s">
        <v>240</v>
      </c>
      <c r="P689" s="12">
        <f t="shared" si="63"/>
        <v>45179.135416666664</v>
      </c>
      <c r="Q689" s="13">
        <f t="shared" ca="1" si="64"/>
        <v>1694315699.9999998</v>
      </c>
      <c r="R689">
        <f t="shared" si="65"/>
        <v>0.54025974025974033</v>
      </c>
      <c r="S689">
        <f t="shared" si="66"/>
        <v>0.78112987012987012</v>
      </c>
    </row>
    <row r="690" spans="11:19" x14ac:dyDescent="0.25">
      <c r="K690" t="s">
        <v>324</v>
      </c>
      <c r="L690" t="s">
        <v>325</v>
      </c>
      <c r="M690">
        <v>3.85</v>
      </c>
      <c r="N690">
        <v>1.26</v>
      </c>
      <c r="O690" t="s">
        <v>240</v>
      </c>
      <c r="P690" s="12">
        <f t="shared" si="63"/>
        <v>45179.135416666664</v>
      </c>
      <c r="Q690" s="13">
        <f t="shared" ca="1" si="64"/>
        <v>1694315699.9999998</v>
      </c>
      <c r="R690">
        <f t="shared" si="65"/>
        <v>0.53391053391053389</v>
      </c>
      <c r="S690">
        <f t="shared" si="66"/>
        <v>0.77795526695526696</v>
      </c>
    </row>
    <row r="691" spans="11:19" x14ac:dyDescent="0.25">
      <c r="K691" t="s">
        <v>324</v>
      </c>
      <c r="L691" t="s">
        <v>325</v>
      </c>
      <c r="M691">
        <v>3.85</v>
      </c>
      <c r="N691">
        <v>1.26</v>
      </c>
      <c r="O691" t="s">
        <v>240</v>
      </c>
      <c r="P691" s="12">
        <f t="shared" si="63"/>
        <v>45179.135416666664</v>
      </c>
      <c r="Q691" s="13">
        <f t="shared" ca="1" si="64"/>
        <v>1694315699.9999998</v>
      </c>
      <c r="R691">
        <f t="shared" si="65"/>
        <v>0.53391053391053389</v>
      </c>
      <c r="S691">
        <f t="shared" si="66"/>
        <v>0.77795526695526696</v>
      </c>
    </row>
    <row r="692" spans="11:19" x14ac:dyDescent="0.25">
      <c r="K692" t="s">
        <v>324</v>
      </c>
      <c r="L692" t="s">
        <v>325</v>
      </c>
      <c r="M692">
        <v>3.85</v>
      </c>
      <c r="N692">
        <v>1.26</v>
      </c>
      <c r="O692" t="s">
        <v>240</v>
      </c>
      <c r="P692" s="12">
        <f t="shared" si="63"/>
        <v>45179.135416666664</v>
      </c>
      <c r="Q692" s="13">
        <f t="shared" ca="1" si="64"/>
        <v>1694315699.9999998</v>
      </c>
      <c r="R692">
        <f t="shared" si="65"/>
        <v>0.53391053391053389</v>
      </c>
      <c r="S692">
        <f t="shared" si="66"/>
        <v>0.77795526695526696</v>
      </c>
    </row>
    <row r="693" spans="11:19" x14ac:dyDescent="0.25">
      <c r="K693" t="s">
        <v>324</v>
      </c>
      <c r="L693" t="s">
        <v>325</v>
      </c>
      <c r="M693">
        <v>4</v>
      </c>
      <c r="N693">
        <v>1.26</v>
      </c>
      <c r="O693" t="s">
        <v>240</v>
      </c>
      <c r="P693" s="12">
        <f t="shared" si="63"/>
        <v>45179.135416666664</v>
      </c>
      <c r="Q693" s="13">
        <f t="shared" ca="1" si="64"/>
        <v>1694315699.9999998</v>
      </c>
      <c r="R693">
        <f t="shared" si="65"/>
        <v>0.54365079365079361</v>
      </c>
      <c r="S693">
        <f t="shared" si="66"/>
        <v>0.78282539682539687</v>
      </c>
    </row>
    <row r="694" spans="11:19" x14ac:dyDescent="0.25">
      <c r="K694" t="s">
        <v>324</v>
      </c>
      <c r="L694" t="s">
        <v>325</v>
      </c>
      <c r="M694">
        <v>4</v>
      </c>
      <c r="N694">
        <v>1.25</v>
      </c>
      <c r="O694" t="s">
        <v>240</v>
      </c>
      <c r="P694" s="12">
        <f t="shared" si="63"/>
        <v>45179.135416666664</v>
      </c>
      <c r="Q694" s="13">
        <f t="shared" ca="1" si="64"/>
        <v>1694315699.9999998</v>
      </c>
      <c r="R694">
        <f t="shared" si="65"/>
        <v>0.55000000000000004</v>
      </c>
      <c r="S694">
        <f t="shared" si="66"/>
        <v>0.78600000000000003</v>
      </c>
    </row>
    <row r="695" spans="11:19" x14ac:dyDescent="0.25">
      <c r="K695" t="s">
        <v>324</v>
      </c>
      <c r="L695" t="s">
        <v>325</v>
      </c>
      <c r="M695">
        <v>3.85</v>
      </c>
      <c r="N695">
        <v>1.25</v>
      </c>
      <c r="O695" t="s">
        <v>240</v>
      </c>
      <c r="P695" s="12">
        <f t="shared" si="63"/>
        <v>45179.135416666664</v>
      </c>
      <c r="Q695" s="13">
        <f t="shared" ca="1" si="64"/>
        <v>1694315699.9999998</v>
      </c>
      <c r="R695">
        <f t="shared" si="65"/>
        <v>0.54025974025974033</v>
      </c>
      <c r="S695">
        <f t="shared" si="66"/>
        <v>0.78112987012987012</v>
      </c>
    </row>
    <row r="696" spans="11:19" x14ac:dyDescent="0.25">
      <c r="K696" t="s">
        <v>22</v>
      </c>
      <c r="L696" t="s">
        <v>23</v>
      </c>
      <c r="M696">
        <v>2.2000000000000002</v>
      </c>
      <c r="N696">
        <v>1.7</v>
      </c>
      <c r="O696" t="s">
        <v>241</v>
      </c>
      <c r="P696" s="12">
        <f t="shared" si="63"/>
        <v>45179.708333333336</v>
      </c>
      <c r="Q696" s="13">
        <f t="shared" ca="1" si="64"/>
        <v>1694365200.0000002</v>
      </c>
      <c r="R696">
        <f t="shared" si="65"/>
        <v>0.13368983957219255</v>
      </c>
      <c r="S696">
        <f t="shared" si="66"/>
        <v>0.57784491978609631</v>
      </c>
    </row>
    <row r="697" spans="11:19" x14ac:dyDescent="0.25">
      <c r="K697" t="s">
        <v>22</v>
      </c>
      <c r="L697" t="s">
        <v>23</v>
      </c>
      <c r="M697">
        <v>2.1</v>
      </c>
      <c r="N697">
        <v>1.77</v>
      </c>
      <c r="O697" t="s">
        <v>241</v>
      </c>
      <c r="P697" s="12">
        <f t="shared" si="63"/>
        <v>45179.708333333336</v>
      </c>
      <c r="Q697" s="13">
        <f t="shared" ca="1" si="64"/>
        <v>1694365200.0000002</v>
      </c>
      <c r="R697">
        <f t="shared" si="65"/>
        <v>8.8781275221953226E-2</v>
      </c>
      <c r="S697">
        <f t="shared" si="66"/>
        <v>0.55539063761097662</v>
      </c>
    </row>
    <row r="698" spans="11:19" x14ac:dyDescent="0.25">
      <c r="K698" t="s">
        <v>22</v>
      </c>
      <c r="L698" t="s">
        <v>23</v>
      </c>
      <c r="M698">
        <v>2.16</v>
      </c>
      <c r="N698">
        <v>1.7</v>
      </c>
      <c r="O698" t="s">
        <v>241</v>
      </c>
      <c r="P698" s="12">
        <f t="shared" si="63"/>
        <v>45179.708333333336</v>
      </c>
      <c r="Q698" s="13">
        <f t="shared" ca="1" si="64"/>
        <v>1694365200.0000002</v>
      </c>
      <c r="R698">
        <f t="shared" si="65"/>
        <v>0.12527233115468417</v>
      </c>
      <c r="S698">
        <f t="shared" si="66"/>
        <v>0.57363616557734209</v>
      </c>
    </row>
    <row r="699" spans="11:19" x14ac:dyDescent="0.25">
      <c r="K699" t="s">
        <v>22</v>
      </c>
      <c r="L699" t="s">
        <v>23</v>
      </c>
      <c r="M699">
        <v>2.15</v>
      </c>
      <c r="N699">
        <v>1.71</v>
      </c>
      <c r="O699" t="s">
        <v>241</v>
      </c>
      <c r="P699" s="12">
        <f t="shared" si="63"/>
        <v>45179.708333333336</v>
      </c>
      <c r="Q699" s="13">
        <f t="shared" ca="1" si="64"/>
        <v>1694365200.0000002</v>
      </c>
      <c r="R699">
        <f t="shared" si="65"/>
        <v>0.11967904256765943</v>
      </c>
      <c r="S699">
        <f t="shared" si="66"/>
        <v>0.57083952128382975</v>
      </c>
    </row>
    <row r="700" spans="11:19" x14ac:dyDescent="0.25">
      <c r="K700" t="s">
        <v>22</v>
      </c>
      <c r="L700" t="s">
        <v>23</v>
      </c>
      <c r="M700">
        <v>2.1800000000000002</v>
      </c>
      <c r="N700">
        <v>1.7</v>
      </c>
      <c r="O700" t="s">
        <v>241</v>
      </c>
      <c r="P700" s="12">
        <f t="shared" si="63"/>
        <v>45179.708333333336</v>
      </c>
      <c r="Q700" s="13">
        <f t="shared" ca="1" si="64"/>
        <v>1694365200.0000002</v>
      </c>
      <c r="R700">
        <f t="shared" si="65"/>
        <v>0.12951969778737188</v>
      </c>
      <c r="S700">
        <f t="shared" si="66"/>
        <v>0.57575984889368592</v>
      </c>
    </row>
    <row r="701" spans="11:19" x14ac:dyDescent="0.25">
      <c r="K701" t="s">
        <v>22</v>
      </c>
      <c r="L701" t="s">
        <v>23</v>
      </c>
      <c r="M701">
        <v>2.15</v>
      </c>
      <c r="N701">
        <v>1.74</v>
      </c>
      <c r="O701" t="s">
        <v>241</v>
      </c>
      <c r="P701" s="12">
        <f t="shared" si="63"/>
        <v>45179.708333333336</v>
      </c>
      <c r="Q701" s="13">
        <f t="shared" ca="1" si="64"/>
        <v>1694365200.0000002</v>
      </c>
      <c r="R701">
        <f t="shared" si="65"/>
        <v>0.10959636460839345</v>
      </c>
      <c r="S701">
        <f t="shared" si="66"/>
        <v>0.56579818230419676</v>
      </c>
    </row>
    <row r="702" spans="11:19" x14ac:dyDescent="0.25">
      <c r="K702" t="s">
        <v>22</v>
      </c>
      <c r="L702" t="s">
        <v>23</v>
      </c>
      <c r="M702">
        <v>2.14</v>
      </c>
      <c r="N702">
        <v>1.68</v>
      </c>
      <c r="O702" t="s">
        <v>241</v>
      </c>
      <c r="P702" s="12">
        <f t="shared" si="63"/>
        <v>45179.708333333336</v>
      </c>
      <c r="Q702" s="13">
        <f t="shared" ca="1" si="64"/>
        <v>1694365200.0000002</v>
      </c>
      <c r="R702">
        <f t="shared" si="65"/>
        <v>0.12794837561192701</v>
      </c>
      <c r="S702">
        <f t="shared" si="66"/>
        <v>0.57497418780596354</v>
      </c>
    </row>
    <row r="703" spans="11:19" x14ac:dyDescent="0.25">
      <c r="K703" t="s">
        <v>22</v>
      </c>
      <c r="L703" t="s">
        <v>23</v>
      </c>
      <c r="M703">
        <v>2.15</v>
      </c>
      <c r="N703">
        <v>1.74</v>
      </c>
      <c r="O703" t="s">
        <v>241</v>
      </c>
      <c r="P703" s="12">
        <f t="shared" si="63"/>
        <v>45179.708333333336</v>
      </c>
      <c r="Q703" s="13">
        <f t="shared" ca="1" si="64"/>
        <v>1694365200.0000002</v>
      </c>
      <c r="R703">
        <f t="shared" si="65"/>
        <v>0.10959636460839345</v>
      </c>
      <c r="S703">
        <f t="shared" si="66"/>
        <v>0.56579818230419676</v>
      </c>
    </row>
    <row r="704" spans="11:19" x14ac:dyDescent="0.25">
      <c r="K704" t="s">
        <v>22</v>
      </c>
      <c r="L704" t="s">
        <v>23</v>
      </c>
      <c r="M704">
        <v>2.15</v>
      </c>
      <c r="N704">
        <v>1.74</v>
      </c>
      <c r="O704" t="s">
        <v>241</v>
      </c>
      <c r="P704" s="12">
        <f t="shared" si="63"/>
        <v>45179.708333333336</v>
      </c>
      <c r="Q704" s="13">
        <f t="shared" ca="1" si="64"/>
        <v>1694365200.0000002</v>
      </c>
      <c r="R704">
        <f t="shared" si="65"/>
        <v>0.10959636460839345</v>
      </c>
      <c r="S704">
        <f t="shared" si="66"/>
        <v>0.56579818230419676</v>
      </c>
    </row>
    <row r="705" spans="11:19" x14ac:dyDescent="0.25">
      <c r="K705" t="s">
        <v>22</v>
      </c>
      <c r="L705" t="s">
        <v>23</v>
      </c>
      <c r="M705">
        <v>2.2000000000000002</v>
      </c>
      <c r="N705">
        <v>1.69</v>
      </c>
      <c r="O705" t="s">
        <v>241</v>
      </c>
      <c r="P705" s="12">
        <f t="shared" si="63"/>
        <v>45179.708333333336</v>
      </c>
      <c r="Q705" s="13">
        <f t="shared" ca="1" si="64"/>
        <v>1694365200.0000002</v>
      </c>
      <c r="R705">
        <f t="shared" si="65"/>
        <v>0.13717052178590644</v>
      </c>
      <c r="S705">
        <f t="shared" si="66"/>
        <v>0.57958526089295326</v>
      </c>
    </row>
    <row r="706" spans="11:19" x14ac:dyDescent="0.25">
      <c r="K706" t="s">
        <v>22</v>
      </c>
      <c r="L706" t="s">
        <v>23</v>
      </c>
      <c r="M706">
        <v>2.2000000000000002</v>
      </c>
      <c r="N706">
        <v>1.7</v>
      </c>
      <c r="O706" t="s">
        <v>241</v>
      </c>
      <c r="P706" s="12">
        <f t="shared" si="63"/>
        <v>45179.708333333336</v>
      </c>
      <c r="Q706" s="13">
        <f t="shared" ca="1" si="64"/>
        <v>1694365200.0000002</v>
      </c>
      <c r="R706">
        <f t="shared" si="65"/>
        <v>0.13368983957219255</v>
      </c>
      <c r="S706">
        <f t="shared" si="66"/>
        <v>0.57784491978609631</v>
      </c>
    </row>
    <row r="707" spans="11:19" x14ac:dyDescent="0.25">
      <c r="K707" t="s">
        <v>22</v>
      </c>
      <c r="L707" t="s">
        <v>23</v>
      </c>
      <c r="M707">
        <v>2.2000000000000002</v>
      </c>
      <c r="N707">
        <v>1.71</v>
      </c>
      <c r="O707" t="s">
        <v>241</v>
      </c>
      <c r="P707" s="12">
        <f t="shared" si="63"/>
        <v>45179.708333333336</v>
      </c>
      <c r="Q707" s="13">
        <f t="shared" ca="1" si="64"/>
        <v>1694365200.0000002</v>
      </c>
      <c r="R707">
        <f t="shared" si="65"/>
        <v>0.13024986709197234</v>
      </c>
      <c r="S707">
        <f t="shared" si="66"/>
        <v>0.57612493354598615</v>
      </c>
    </row>
    <row r="708" spans="11:19" x14ac:dyDescent="0.25">
      <c r="K708" t="s">
        <v>22</v>
      </c>
      <c r="L708" t="s">
        <v>23</v>
      </c>
      <c r="M708">
        <v>2.2000000000000002</v>
      </c>
      <c r="N708">
        <v>1.71</v>
      </c>
      <c r="O708" t="s">
        <v>241</v>
      </c>
      <c r="P708" s="12">
        <f t="shared" si="63"/>
        <v>45179.708333333336</v>
      </c>
      <c r="Q708" s="13">
        <f t="shared" ca="1" si="64"/>
        <v>1694365200.0000002</v>
      </c>
      <c r="R708">
        <f t="shared" si="65"/>
        <v>0.13024986709197234</v>
      </c>
      <c r="S708">
        <f t="shared" si="66"/>
        <v>0.57612493354598615</v>
      </c>
    </row>
    <row r="709" spans="11:19" x14ac:dyDescent="0.25">
      <c r="K709" t="s">
        <v>22</v>
      </c>
      <c r="L709" t="s">
        <v>23</v>
      </c>
      <c r="M709">
        <v>2.1800000000000002</v>
      </c>
      <c r="N709">
        <v>1.71</v>
      </c>
      <c r="O709" t="s">
        <v>241</v>
      </c>
      <c r="P709" s="12">
        <f t="shared" ref="P709:P772" si="67">DATEVALUE(MID(L709,1,10))+TIMEVALUE(MID(L709,12,8))</f>
        <v>45179.708333333336</v>
      </c>
      <c r="Q709" s="13">
        <f t="shared" ref="Q709:Q772" ca="1" si="68">IF(O709&gt;TODAY(),86400*(P709-25569),100)</f>
        <v>1694365200.0000002</v>
      </c>
      <c r="R709">
        <f t="shared" ref="R709:R772" si="69">ABS(1/M709-1/N709)</f>
        <v>0.12607972530715167</v>
      </c>
      <c r="S709">
        <f t="shared" ref="S709:S772" si="70">0.511+R709/2</f>
        <v>0.57403986265357587</v>
      </c>
    </row>
    <row r="710" spans="11:19" x14ac:dyDescent="0.25">
      <c r="K710" t="s">
        <v>22</v>
      </c>
      <c r="L710" t="s">
        <v>23</v>
      </c>
      <c r="M710">
        <v>2.14</v>
      </c>
      <c r="N710">
        <v>1.68</v>
      </c>
      <c r="O710" t="s">
        <v>241</v>
      </c>
      <c r="P710" s="12">
        <f t="shared" si="67"/>
        <v>45179.708333333336</v>
      </c>
      <c r="Q710" s="13">
        <f t="shared" ca="1" si="68"/>
        <v>1694365200.0000002</v>
      </c>
      <c r="R710">
        <f t="shared" si="69"/>
        <v>0.12794837561192701</v>
      </c>
      <c r="S710">
        <f t="shared" si="70"/>
        <v>0.57497418780596354</v>
      </c>
    </row>
    <row r="711" spans="11:19" x14ac:dyDescent="0.25">
      <c r="K711" t="s">
        <v>24</v>
      </c>
      <c r="L711" t="s">
        <v>23</v>
      </c>
      <c r="M711">
        <v>1.57</v>
      </c>
      <c r="N711">
        <v>2.48</v>
      </c>
      <c r="O711" t="s">
        <v>241</v>
      </c>
      <c r="P711" s="12">
        <f t="shared" si="67"/>
        <v>45179.708333333336</v>
      </c>
      <c r="Q711" s="13">
        <f t="shared" ca="1" si="68"/>
        <v>1694365200.0000002</v>
      </c>
      <c r="R711">
        <f t="shared" si="69"/>
        <v>0.2337168687076227</v>
      </c>
      <c r="S711">
        <f t="shared" si="70"/>
        <v>0.62785843435381139</v>
      </c>
    </row>
    <row r="712" spans="11:19" x14ac:dyDescent="0.25">
      <c r="K712" t="s">
        <v>24</v>
      </c>
      <c r="L712" t="s">
        <v>23</v>
      </c>
      <c r="M712">
        <v>1.56</v>
      </c>
      <c r="N712">
        <v>2.5</v>
      </c>
      <c r="O712" t="s">
        <v>241</v>
      </c>
      <c r="P712" s="12">
        <f t="shared" si="67"/>
        <v>45179.708333333336</v>
      </c>
      <c r="Q712" s="13">
        <f t="shared" ca="1" si="68"/>
        <v>1694365200.0000002</v>
      </c>
      <c r="R712">
        <f t="shared" si="69"/>
        <v>0.24102564102564095</v>
      </c>
      <c r="S712">
        <f t="shared" si="70"/>
        <v>0.63151282051282043</v>
      </c>
    </row>
    <row r="713" spans="11:19" x14ac:dyDescent="0.25">
      <c r="K713" t="s">
        <v>24</v>
      </c>
      <c r="L713" t="s">
        <v>23</v>
      </c>
      <c r="M713">
        <v>1.56</v>
      </c>
      <c r="N713">
        <v>2.44</v>
      </c>
      <c r="O713" t="s">
        <v>241</v>
      </c>
      <c r="P713" s="12">
        <f t="shared" si="67"/>
        <v>45179.708333333336</v>
      </c>
      <c r="Q713" s="13">
        <f t="shared" ca="1" si="68"/>
        <v>1694365200.0000002</v>
      </c>
      <c r="R713">
        <f t="shared" si="69"/>
        <v>0.23118957545187047</v>
      </c>
      <c r="S713">
        <f t="shared" si="70"/>
        <v>0.62659478772593524</v>
      </c>
    </row>
    <row r="714" spans="11:19" x14ac:dyDescent="0.25">
      <c r="K714" t="s">
        <v>24</v>
      </c>
      <c r="L714" t="s">
        <v>23</v>
      </c>
      <c r="M714">
        <v>1.56</v>
      </c>
      <c r="N714">
        <v>2.5</v>
      </c>
      <c r="O714" t="s">
        <v>241</v>
      </c>
      <c r="P714" s="12">
        <f t="shared" si="67"/>
        <v>45179.708333333336</v>
      </c>
      <c r="Q714" s="13">
        <f t="shared" ca="1" si="68"/>
        <v>1694365200.0000002</v>
      </c>
      <c r="R714">
        <f t="shared" si="69"/>
        <v>0.24102564102564095</v>
      </c>
      <c r="S714">
        <f t="shared" si="70"/>
        <v>0.63151282051282043</v>
      </c>
    </row>
    <row r="715" spans="11:19" x14ac:dyDescent="0.25">
      <c r="K715" t="s">
        <v>24</v>
      </c>
      <c r="L715" t="s">
        <v>23</v>
      </c>
      <c r="M715">
        <v>1.55</v>
      </c>
      <c r="N715">
        <v>2.5</v>
      </c>
      <c r="O715" t="s">
        <v>241</v>
      </c>
      <c r="P715" s="12">
        <f t="shared" si="67"/>
        <v>45179.708333333336</v>
      </c>
      <c r="Q715" s="13">
        <f t="shared" ca="1" si="68"/>
        <v>1694365200.0000002</v>
      </c>
      <c r="R715">
        <f t="shared" si="69"/>
        <v>0.24516129032258061</v>
      </c>
      <c r="S715">
        <f t="shared" si="70"/>
        <v>0.63358064516129031</v>
      </c>
    </row>
    <row r="716" spans="11:19" x14ac:dyDescent="0.25">
      <c r="K716" t="s">
        <v>24</v>
      </c>
      <c r="L716" t="s">
        <v>23</v>
      </c>
      <c r="M716">
        <v>1.57</v>
      </c>
      <c r="N716">
        <v>2.5499999999999998</v>
      </c>
      <c r="O716" t="s">
        <v>241</v>
      </c>
      <c r="P716" s="12">
        <f t="shared" si="67"/>
        <v>45179.708333333336</v>
      </c>
      <c r="Q716" s="13">
        <f t="shared" ca="1" si="68"/>
        <v>1694365200.0000002</v>
      </c>
      <c r="R716">
        <f t="shared" si="69"/>
        <v>0.24478581241413755</v>
      </c>
      <c r="S716">
        <f t="shared" si="70"/>
        <v>0.63339290620706878</v>
      </c>
    </row>
    <row r="717" spans="11:19" x14ac:dyDescent="0.25">
      <c r="K717" t="s">
        <v>24</v>
      </c>
      <c r="L717" t="s">
        <v>23</v>
      </c>
      <c r="M717">
        <v>1.56</v>
      </c>
      <c r="N717">
        <v>2.5</v>
      </c>
      <c r="O717" t="s">
        <v>241</v>
      </c>
      <c r="P717" s="12">
        <f t="shared" si="67"/>
        <v>45179.708333333336</v>
      </c>
      <c r="Q717" s="13">
        <f t="shared" ca="1" si="68"/>
        <v>1694365200.0000002</v>
      </c>
      <c r="R717">
        <f t="shared" si="69"/>
        <v>0.24102564102564095</v>
      </c>
      <c r="S717">
        <f t="shared" si="70"/>
        <v>0.63151282051282043</v>
      </c>
    </row>
    <row r="718" spans="11:19" x14ac:dyDescent="0.25">
      <c r="K718" t="s">
        <v>24</v>
      </c>
      <c r="L718" t="s">
        <v>23</v>
      </c>
      <c r="M718">
        <v>1.53</v>
      </c>
      <c r="N718">
        <v>2.4500000000000002</v>
      </c>
      <c r="O718" t="s">
        <v>241</v>
      </c>
      <c r="P718" s="12">
        <f t="shared" si="67"/>
        <v>45179.708333333336</v>
      </c>
      <c r="Q718" s="13">
        <f t="shared" ca="1" si="68"/>
        <v>1694365200.0000002</v>
      </c>
      <c r="R718">
        <f t="shared" si="69"/>
        <v>0.24543150593570767</v>
      </c>
      <c r="S718">
        <f t="shared" si="70"/>
        <v>0.63371575296785387</v>
      </c>
    </row>
    <row r="719" spans="11:19" x14ac:dyDescent="0.25">
      <c r="K719" t="s">
        <v>24</v>
      </c>
      <c r="L719" t="s">
        <v>23</v>
      </c>
      <c r="M719">
        <v>1.57</v>
      </c>
      <c r="N719">
        <v>2.5499999999999998</v>
      </c>
      <c r="O719" t="s">
        <v>241</v>
      </c>
      <c r="P719" s="12">
        <f t="shared" si="67"/>
        <v>45179.708333333336</v>
      </c>
      <c r="Q719" s="13">
        <f t="shared" ca="1" si="68"/>
        <v>1694365200.0000002</v>
      </c>
      <c r="R719">
        <f t="shared" si="69"/>
        <v>0.24478581241413755</v>
      </c>
      <c r="S719">
        <f t="shared" si="70"/>
        <v>0.63339290620706878</v>
      </c>
    </row>
    <row r="720" spans="11:19" x14ac:dyDescent="0.25">
      <c r="K720" t="s">
        <v>24</v>
      </c>
      <c r="L720" t="s">
        <v>23</v>
      </c>
      <c r="M720">
        <v>1.51</v>
      </c>
      <c r="N720">
        <v>2.65</v>
      </c>
      <c r="O720" t="s">
        <v>241</v>
      </c>
      <c r="P720" s="12">
        <f t="shared" si="67"/>
        <v>45179.708333333336</v>
      </c>
      <c r="Q720" s="13">
        <f t="shared" ca="1" si="68"/>
        <v>1694365200.0000002</v>
      </c>
      <c r="R720">
        <f t="shared" si="69"/>
        <v>0.28489316506310136</v>
      </c>
      <c r="S720">
        <f t="shared" si="70"/>
        <v>0.65344658253155075</v>
      </c>
    </row>
    <row r="721" spans="11:19" x14ac:dyDescent="0.25">
      <c r="K721" t="s">
        <v>24</v>
      </c>
      <c r="L721" t="s">
        <v>23</v>
      </c>
      <c r="M721">
        <v>1.54</v>
      </c>
      <c r="N721">
        <v>2.5</v>
      </c>
      <c r="O721" t="s">
        <v>241</v>
      </c>
      <c r="P721" s="12">
        <f t="shared" si="67"/>
        <v>45179.708333333336</v>
      </c>
      <c r="Q721" s="13">
        <f t="shared" ca="1" si="68"/>
        <v>1694365200.0000002</v>
      </c>
      <c r="R721">
        <f t="shared" si="69"/>
        <v>0.24935064935064932</v>
      </c>
      <c r="S721">
        <f t="shared" si="70"/>
        <v>0.63567532467532462</v>
      </c>
    </row>
    <row r="722" spans="11:19" x14ac:dyDescent="0.25">
      <c r="K722" t="s">
        <v>24</v>
      </c>
      <c r="L722" t="s">
        <v>23</v>
      </c>
      <c r="M722">
        <v>1.54</v>
      </c>
      <c r="N722">
        <v>2.54</v>
      </c>
      <c r="O722" t="s">
        <v>241</v>
      </c>
      <c r="P722" s="12">
        <f t="shared" si="67"/>
        <v>45179.708333333336</v>
      </c>
      <c r="Q722" s="13">
        <f t="shared" ca="1" si="68"/>
        <v>1694365200.0000002</v>
      </c>
      <c r="R722">
        <f t="shared" si="69"/>
        <v>0.25564986194907457</v>
      </c>
      <c r="S722">
        <f t="shared" si="70"/>
        <v>0.6388249309745373</v>
      </c>
    </row>
    <row r="723" spans="11:19" x14ac:dyDescent="0.25">
      <c r="K723" t="s">
        <v>24</v>
      </c>
      <c r="L723" t="s">
        <v>23</v>
      </c>
      <c r="M723">
        <v>1.54</v>
      </c>
      <c r="N723">
        <v>2.5499999999999998</v>
      </c>
      <c r="O723" t="s">
        <v>241</v>
      </c>
      <c r="P723" s="12">
        <f t="shared" si="67"/>
        <v>45179.708333333336</v>
      </c>
      <c r="Q723" s="13">
        <f t="shared" ca="1" si="68"/>
        <v>1694365200.0000002</v>
      </c>
      <c r="R723">
        <f t="shared" si="69"/>
        <v>0.25719378660555126</v>
      </c>
      <c r="S723">
        <f t="shared" si="70"/>
        <v>0.63959689330277558</v>
      </c>
    </row>
    <row r="724" spans="11:19" x14ac:dyDescent="0.25">
      <c r="K724" t="s">
        <v>24</v>
      </c>
      <c r="L724" t="s">
        <v>23</v>
      </c>
      <c r="M724">
        <v>1.56</v>
      </c>
      <c r="N724">
        <v>2.52</v>
      </c>
      <c r="O724" t="s">
        <v>241</v>
      </c>
      <c r="P724" s="12">
        <f t="shared" si="67"/>
        <v>45179.708333333336</v>
      </c>
      <c r="Q724" s="13">
        <f t="shared" ca="1" si="68"/>
        <v>1694365200.0000002</v>
      </c>
      <c r="R724">
        <f t="shared" si="69"/>
        <v>0.24420024420024417</v>
      </c>
      <c r="S724">
        <f t="shared" si="70"/>
        <v>0.63310012210012212</v>
      </c>
    </row>
    <row r="725" spans="11:19" x14ac:dyDescent="0.25">
      <c r="K725" t="s">
        <v>24</v>
      </c>
      <c r="L725" t="s">
        <v>23</v>
      </c>
      <c r="M725">
        <v>1.53</v>
      </c>
      <c r="N725">
        <v>2.4500000000000002</v>
      </c>
      <c r="O725" t="s">
        <v>241</v>
      </c>
      <c r="P725" s="12">
        <f t="shared" si="67"/>
        <v>45179.708333333336</v>
      </c>
      <c r="Q725" s="13">
        <f t="shared" ca="1" si="68"/>
        <v>1694365200.0000002</v>
      </c>
      <c r="R725">
        <f t="shared" si="69"/>
        <v>0.24543150593570767</v>
      </c>
      <c r="S725">
        <f t="shared" si="70"/>
        <v>0.63371575296785387</v>
      </c>
    </row>
    <row r="726" spans="11:19" x14ac:dyDescent="0.25">
      <c r="K726" t="s">
        <v>25</v>
      </c>
      <c r="L726" t="s">
        <v>23</v>
      </c>
      <c r="M726">
        <v>1.18</v>
      </c>
      <c r="N726">
        <v>5.2</v>
      </c>
      <c r="O726" t="s">
        <v>241</v>
      </c>
      <c r="P726" s="12">
        <f t="shared" si="67"/>
        <v>45179.708333333336</v>
      </c>
      <c r="Q726" s="13">
        <f t="shared" ca="1" si="68"/>
        <v>1694365200.0000002</v>
      </c>
      <c r="R726">
        <f t="shared" si="69"/>
        <v>0.65514993481095185</v>
      </c>
      <c r="S726">
        <f t="shared" si="70"/>
        <v>0.83857496740547588</v>
      </c>
    </row>
    <row r="727" spans="11:19" x14ac:dyDescent="0.25">
      <c r="K727" t="s">
        <v>25</v>
      </c>
      <c r="L727" t="s">
        <v>23</v>
      </c>
      <c r="M727">
        <v>1.21</v>
      </c>
      <c r="N727">
        <v>4.5999999999999996</v>
      </c>
      <c r="O727" t="s">
        <v>241</v>
      </c>
      <c r="P727" s="12">
        <f t="shared" si="67"/>
        <v>45179.708333333336</v>
      </c>
      <c r="Q727" s="13">
        <f t="shared" ca="1" si="68"/>
        <v>1694365200.0000002</v>
      </c>
      <c r="R727">
        <f t="shared" si="69"/>
        <v>0.60905497664390951</v>
      </c>
      <c r="S727">
        <f t="shared" si="70"/>
        <v>0.81552748832195476</v>
      </c>
    </row>
    <row r="728" spans="11:19" x14ac:dyDescent="0.25">
      <c r="K728" t="s">
        <v>25</v>
      </c>
      <c r="L728" t="s">
        <v>23</v>
      </c>
      <c r="M728">
        <v>1.19</v>
      </c>
      <c r="N728">
        <v>4.8</v>
      </c>
      <c r="O728" t="s">
        <v>241</v>
      </c>
      <c r="P728" s="12">
        <f t="shared" si="67"/>
        <v>45179.708333333336</v>
      </c>
      <c r="Q728" s="13">
        <f t="shared" ca="1" si="68"/>
        <v>1694365200.0000002</v>
      </c>
      <c r="R728">
        <f t="shared" si="69"/>
        <v>0.63200280112044815</v>
      </c>
      <c r="S728">
        <f t="shared" si="70"/>
        <v>0.82700140056022409</v>
      </c>
    </row>
    <row r="729" spans="11:19" x14ac:dyDescent="0.25">
      <c r="K729" t="s">
        <v>25</v>
      </c>
      <c r="L729" t="s">
        <v>23</v>
      </c>
      <c r="M729">
        <v>1.22</v>
      </c>
      <c r="N729">
        <v>4.5</v>
      </c>
      <c r="O729" t="s">
        <v>241</v>
      </c>
      <c r="P729" s="12">
        <f t="shared" si="67"/>
        <v>45179.708333333336</v>
      </c>
      <c r="Q729" s="13">
        <f t="shared" ca="1" si="68"/>
        <v>1694365200.0000002</v>
      </c>
      <c r="R729">
        <f t="shared" si="69"/>
        <v>0.5974499089253188</v>
      </c>
      <c r="S729">
        <f t="shared" si="70"/>
        <v>0.80972495446265946</v>
      </c>
    </row>
    <row r="730" spans="11:19" x14ac:dyDescent="0.25">
      <c r="K730" t="s">
        <v>25</v>
      </c>
      <c r="L730" t="s">
        <v>23</v>
      </c>
      <c r="M730">
        <v>1.2</v>
      </c>
      <c r="N730">
        <v>4.7</v>
      </c>
      <c r="O730" t="s">
        <v>241</v>
      </c>
      <c r="P730" s="12">
        <f t="shared" si="67"/>
        <v>45179.708333333336</v>
      </c>
      <c r="Q730" s="13">
        <f t="shared" ca="1" si="68"/>
        <v>1694365200.0000002</v>
      </c>
      <c r="R730">
        <f t="shared" si="69"/>
        <v>0.62056737588652489</v>
      </c>
      <c r="S730">
        <f t="shared" si="70"/>
        <v>0.82128368794326245</v>
      </c>
    </row>
    <row r="731" spans="11:19" x14ac:dyDescent="0.25">
      <c r="K731" t="s">
        <v>25</v>
      </c>
      <c r="L731" t="s">
        <v>23</v>
      </c>
      <c r="M731">
        <v>1.2</v>
      </c>
      <c r="N731">
        <v>4.95</v>
      </c>
      <c r="O731" t="s">
        <v>241</v>
      </c>
      <c r="P731" s="12">
        <f t="shared" si="67"/>
        <v>45179.708333333336</v>
      </c>
      <c r="Q731" s="13">
        <f t="shared" ca="1" si="68"/>
        <v>1694365200.0000002</v>
      </c>
      <c r="R731">
        <f t="shared" si="69"/>
        <v>0.63131313131313138</v>
      </c>
      <c r="S731">
        <f t="shared" si="70"/>
        <v>0.82665656565656565</v>
      </c>
    </row>
    <row r="732" spans="11:19" x14ac:dyDescent="0.25">
      <c r="K732" t="s">
        <v>25</v>
      </c>
      <c r="L732" t="s">
        <v>23</v>
      </c>
      <c r="M732">
        <v>1.2</v>
      </c>
      <c r="N732">
        <v>4.75</v>
      </c>
      <c r="O732" t="s">
        <v>241</v>
      </c>
      <c r="P732" s="12">
        <f t="shared" si="67"/>
        <v>45179.708333333336</v>
      </c>
      <c r="Q732" s="13">
        <f t="shared" ca="1" si="68"/>
        <v>1694365200.0000002</v>
      </c>
      <c r="R732">
        <f t="shared" si="69"/>
        <v>0.6228070175438597</v>
      </c>
      <c r="S732">
        <f t="shared" si="70"/>
        <v>0.82240350877192991</v>
      </c>
    </row>
    <row r="733" spans="11:19" x14ac:dyDescent="0.25">
      <c r="K733" t="s">
        <v>25</v>
      </c>
      <c r="L733" t="s">
        <v>23</v>
      </c>
      <c r="M733">
        <v>1.19</v>
      </c>
      <c r="N733">
        <v>4.5</v>
      </c>
      <c r="O733" t="s">
        <v>241</v>
      </c>
      <c r="P733" s="12">
        <f t="shared" si="67"/>
        <v>45179.708333333336</v>
      </c>
      <c r="Q733" s="13">
        <f t="shared" ca="1" si="68"/>
        <v>1694365200.0000002</v>
      </c>
      <c r="R733">
        <f t="shared" si="69"/>
        <v>0.61811391223155931</v>
      </c>
      <c r="S733">
        <f t="shared" si="70"/>
        <v>0.82005695611577967</v>
      </c>
    </row>
    <row r="734" spans="11:19" x14ac:dyDescent="0.25">
      <c r="K734" t="s">
        <v>25</v>
      </c>
      <c r="L734" t="s">
        <v>23</v>
      </c>
      <c r="M734">
        <v>1.2</v>
      </c>
      <c r="N734">
        <v>4.95</v>
      </c>
      <c r="O734" t="s">
        <v>241</v>
      </c>
      <c r="P734" s="12">
        <f t="shared" si="67"/>
        <v>45179.708333333336</v>
      </c>
      <c r="Q734" s="13">
        <f t="shared" ca="1" si="68"/>
        <v>1694365200.0000002</v>
      </c>
      <c r="R734">
        <f t="shared" si="69"/>
        <v>0.63131313131313138</v>
      </c>
      <c r="S734">
        <f t="shared" si="70"/>
        <v>0.82665656565656565</v>
      </c>
    </row>
    <row r="735" spans="11:19" x14ac:dyDescent="0.25">
      <c r="K735" t="s">
        <v>25</v>
      </c>
      <c r="L735" t="s">
        <v>23</v>
      </c>
      <c r="M735">
        <v>1.21</v>
      </c>
      <c r="N735">
        <v>4.5</v>
      </c>
      <c r="O735" t="s">
        <v>241</v>
      </c>
      <c r="P735" s="12">
        <f t="shared" si="67"/>
        <v>45179.708333333336</v>
      </c>
      <c r="Q735" s="13">
        <f t="shared" ca="1" si="68"/>
        <v>1694365200.0000002</v>
      </c>
      <c r="R735">
        <f t="shared" si="69"/>
        <v>0.60422405876951335</v>
      </c>
      <c r="S735">
        <f t="shared" si="70"/>
        <v>0.81311202938475668</v>
      </c>
    </row>
    <row r="736" spans="11:19" x14ac:dyDescent="0.25">
      <c r="K736" t="s">
        <v>25</v>
      </c>
      <c r="L736" t="s">
        <v>23</v>
      </c>
      <c r="M736">
        <v>1.2</v>
      </c>
      <c r="N736">
        <v>4.75</v>
      </c>
      <c r="O736" t="s">
        <v>241</v>
      </c>
      <c r="P736" s="12">
        <f t="shared" si="67"/>
        <v>45179.708333333336</v>
      </c>
      <c r="Q736" s="13">
        <f t="shared" ca="1" si="68"/>
        <v>1694365200.0000002</v>
      </c>
      <c r="R736">
        <f t="shared" si="69"/>
        <v>0.6228070175438597</v>
      </c>
      <c r="S736">
        <f t="shared" si="70"/>
        <v>0.82240350877192991</v>
      </c>
    </row>
    <row r="737" spans="11:19" x14ac:dyDescent="0.25">
      <c r="K737" t="s">
        <v>25</v>
      </c>
      <c r="L737" t="s">
        <v>23</v>
      </c>
      <c r="M737">
        <v>1.21</v>
      </c>
      <c r="N737">
        <v>4.5999999999999996</v>
      </c>
      <c r="O737" t="s">
        <v>241</v>
      </c>
      <c r="P737" s="12">
        <f t="shared" si="67"/>
        <v>45179.708333333336</v>
      </c>
      <c r="Q737" s="13">
        <f t="shared" ca="1" si="68"/>
        <v>1694365200.0000002</v>
      </c>
      <c r="R737">
        <f t="shared" si="69"/>
        <v>0.60905497664390951</v>
      </c>
      <c r="S737">
        <f t="shared" si="70"/>
        <v>0.81552748832195476</v>
      </c>
    </row>
    <row r="738" spans="11:19" x14ac:dyDescent="0.25">
      <c r="K738" t="s">
        <v>25</v>
      </c>
      <c r="L738" t="s">
        <v>23</v>
      </c>
      <c r="M738">
        <v>1.2</v>
      </c>
      <c r="N738">
        <v>4.8</v>
      </c>
      <c r="O738" t="s">
        <v>241</v>
      </c>
      <c r="P738" s="12">
        <f t="shared" si="67"/>
        <v>45179.708333333336</v>
      </c>
      <c r="Q738" s="13">
        <f t="shared" ca="1" si="68"/>
        <v>1694365200.0000002</v>
      </c>
      <c r="R738">
        <f t="shared" si="69"/>
        <v>0.625</v>
      </c>
      <c r="S738">
        <f t="shared" si="70"/>
        <v>0.82350000000000001</v>
      </c>
    </row>
    <row r="739" spans="11:19" x14ac:dyDescent="0.25">
      <c r="K739" t="s">
        <v>25</v>
      </c>
      <c r="L739" t="s">
        <v>23</v>
      </c>
      <c r="M739">
        <v>1.21</v>
      </c>
      <c r="N739">
        <v>4.6500000000000004</v>
      </c>
      <c r="O739" t="s">
        <v>241</v>
      </c>
      <c r="P739" s="12">
        <f t="shared" si="67"/>
        <v>45179.708333333336</v>
      </c>
      <c r="Q739" s="13">
        <f t="shared" ca="1" si="68"/>
        <v>1694365200.0000002</v>
      </c>
      <c r="R739">
        <f t="shared" si="69"/>
        <v>0.61139251755087543</v>
      </c>
      <c r="S739">
        <f t="shared" si="70"/>
        <v>0.81669625877543772</v>
      </c>
    </row>
    <row r="740" spans="11:19" x14ac:dyDescent="0.25">
      <c r="K740" t="s">
        <v>25</v>
      </c>
      <c r="L740" t="s">
        <v>23</v>
      </c>
      <c r="M740">
        <v>1.19</v>
      </c>
      <c r="N740">
        <v>4.5</v>
      </c>
      <c r="O740" t="s">
        <v>241</v>
      </c>
      <c r="P740" s="12">
        <f t="shared" si="67"/>
        <v>45179.708333333336</v>
      </c>
      <c r="Q740" s="13">
        <f t="shared" ca="1" si="68"/>
        <v>1694365200.0000002</v>
      </c>
      <c r="R740">
        <f t="shared" si="69"/>
        <v>0.61811391223155931</v>
      </c>
      <c r="S740">
        <f t="shared" si="70"/>
        <v>0.82005695611577967</v>
      </c>
    </row>
    <row r="741" spans="11:19" x14ac:dyDescent="0.25">
      <c r="K741" t="s">
        <v>26</v>
      </c>
      <c r="L741" t="s">
        <v>23</v>
      </c>
      <c r="M741">
        <v>1.75</v>
      </c>
      <c r="N741">
        <v>2.14</v>
      </c>
      <c r="O741" t="s">
        <v>241</v>
      </c>
      <c r="P741" s="12">
        <f t="shared" si="67"/>
        <v>45179.708333333336</v>
      </c>
      <c r="Q741" s="13">
        <f t="shared" ca="1" si="68"/>
        <v>1694365200.0000002</v>
      </c>
      <c r="R741">
        <f t="shared" si="69"/>
        <v>0.10413885180240318</v>
      </c>
      <c r="S741">
        <f t="shared" si="70"/>
        <v>0.56306942590120157</v>
      </c>
    </row>
    <row r="742" spans="11:19" x14ac:dyDescent="0.25">
      <c r="K742" t="s">
        <v>26</v>
      </c>
      <c r="L742" t="s">
        <v>23</v>
      </c>
      <c r="M742">
        <v>1.71</v>
      </c>
      <c r="N742">
        <v>2.1800000000000002</v>
      </c>
      <c r="O742" t="s">
        <v>241</v>
      </c>
      <c r="P742" s="12">
        <f t="shared" si="67"/>
        <v>45179.708333333336</v>
      </c>
      <c r="Q742" s="13">
        <f t="shared" ca="1" si="68"/>
        <v>1694365200.0000002</v>
      </c>
      <c r="R742">
        <f t="shared" si="69"/>
        <v>0.12607972530715167</v>
      </c>
      <c r="S742">
        <f t="shared" si="70"/>
        <v>0.57403986265357587</v>
      </c>
    </row>
    <row r="743" spans="11:19" x14ac:dyDescent="0.25">
      <c r="K743" t="s">
        <v>26</v>
      </c>
      <c r="L743" t="s">
        <v>23</v>
      </c>
      <c r="M743">
        <v>1.73</v>
      </c>
      <c r="N743">
        <v>2.13</v>
      </c>
      <c r="O743" t="s">
        <v>241</v>
      </c>
      <c r="P743" s="12">
        <f t="shared" si="67"/>
        <v>45179.708333333336</v>
      </c>
      <c r="Q743" s="13">
        <f t="shared" ca="1" si="68"/>
        <v>1694365200.0000002</v>
      </c>
      <c r="R743">
        <f t="shared" si="69"/>
        <v>0.10855111400580753</v>
      </c>
      <c r="S743">
        <f t="shared" si="70"/>
        <v>0.56527555700290377</v>
      </c>
    </row>
    <row r="744" spans="11:19" x14ac:dyDescent="0.25">
      <c r="K744" t="s">
        <v>26</v>
      </c>
      <c r="L744" t="s">
        <v>23</v>
      </c>
      <c r="M744">
        <v>1.69</v>
      </c>
      <c r="N744">
        <v>2.2000000000000002</v>
      </c>
      <c r="O744" t="s">
        <v>241</v>
      </c>
      <c r="P744" s="12">
        <f t="shared" si="67"/>
        <v>45179.708333333336</v>
      </c>
      <c r="Q744" s="13">
        <f t="shared" ca="1" si="68"/>
        <v>1694365200.0000002</v>
      </c>
      <c r="R744">
        <f t="shared" si="69"/>
        <v>0.13717052178590644</v>
      </c>
      <c r="S744">
        <f t="shared" si="70"/>
        <v>0.57958526089295326</v>
      </c>
    </row>
    <row r="745" spans="11:19" x14ac:dyDescent="0.25">
      <c r="K745" t="s">
        <v>26</v>
      </c>
      <c r="L745" t="s">
        <v>23</v>
      </c>
      <c r="M745">
        <v>1.74</v>
      </c>
      <c r="N745">
        <v>2.12</v>
      </c>
      <c r="O745" t="s">
        <v>241</v>
      </c>
      <c r="P745" s="12">
        <f t="shared" si="67"/>
        <v>45179.708333333336</v>
      </c>
      <c r="Q745" s="13">
        <f t="shared" ca="1" si="68"/>
        <v>1694365200.0000002</v>
      </c>
      <c r="R745">
        <f t="shared" si="69"/>
        <v>0.10301453047061376</v>
      </c>
      <c r="S745">
        <f t="shared" si="70"/>
        <v>0.56250726523530692</v>
      </c>
    </row>
    <row r="746" spans="11:19" x14ac:dyDescent="0.25">
      <c r="K746" t="s">
        <v>26</v>
      </c>
      <c r="L746" t="s">
        <v>23</v>
      </c>
      <c r="M746">
        <v>1.73</v>
      </c>
      <c r="N746">
        <v>2.17</v>
      </c>
      <c r="O746" t="s">
        <v>241</v>
      </c>
      <c r="P746" s="12">
        <f t="shared" si="67"/>
        <v>45179.708333333336</v>
      </c>
      <c r="Q746" s="13">
        <f t="shared" ca="1" si="68"/>
        <v>1694365200.0000002</v>
      </c>
      <c r="R746">
        <f t="shared" si="69"/>
        <v>0.11720518899336729</v>
      </c>
      <c r="S746">
        <f t="shared" si="70"/>
        <v>0.5696025944966836</v>
      </c>
    </row>
    <row r="747" spans="11:19" x14ac:dyDescent="0.25">
      <c r="K747" t="s">
        <v>26</v>
      </c>
      <c r="L747" t="s">
        <v>23</v>
      </c>
      <c r="M747">
        <v>1.71</v>
      </c>
      <c r="N747">
        <v>2.2000000000000002</v>
      </c>
      <c r="O747" t="s">
        <v>241</v>
      </c>
      <c r="P747" s="12">
        <f t="shared" si="67"/>
        <v>45179.708333333336</v>
      </c>
      <c r="Q747" s="13">
        <f t="shared" ca="1" si="68"/>
        <v>1694365200.0000002</v>
      </c>
      <c r="R747">
        <f t="shared" si="69"/>
        <v>0.13024986709197234</v>
      </c>
      <c r="S747">
        <f t="shared" si="70"/>
        <v>0.57612493354598615</v>
      </c>
    </row>
    <row r="748" spans="11:19" x14ac:dyDescent="0.25">
      <c r="K748" t="s">
        <v>26</v>
      </c>
      <c r="L748" t="s">
        <v>23</v>
      </c>
      <c r="M748">
        <v>1.74</v>
      </c>
      <c r="N748">
        <v>2.12</v>
      </c>
      <c r="O748" t="s">
        <v>241</v>
      </c>
      <c r="P748" s="12">
        <f t="shared" si="67"/>
        <v>45179.708333333336</v>
      </c>
      <c r="Q748" s="13">
        <f t="shared" ca="1" si="68"/>
        <v>1694365200.0000002</v>
      </c>
      <c r="R748">
        <f t="shared" si="69"/>
        <v>0.10301453047061376</v>
      </c>
      <c r="S748">
        <f t="shared" si="70"/>
        <v>0.56250726523530692</v>
      </c>
    </row>
    <row r="749" spans="11:19" x14ac:dyDescent="0.25">
      <c r="K749" t="s">
        <v>26</v>
      </c>
      <c r="L749" t="s">
        <v>23</v>
      </c>
      <c r="M749">
        <v>1.73</v>
      </c>
      <c r="N749">
        <v>2.17</v>
      </c>
      <c r="O749" t="s">
        <v>241</v>
      </c>
      <c r="P749" s="12">
        <f t="shared" si="67"/>
        <v>45179.708333333336</v>
      </c>
      <c r="Q749" s="13">
        <f t="shared" ca="1" si="68"/>
        <v>1694365200.0000002</v>
      </c>
      <c r="R749">
        <f t="shared" si="69"/>
        <v>0.11720518899336729</v>
      </c>
      <c r="S749">
        <f t="shared" si="70"/>
        <v>0.5696025944966836</v>
      </c>
    </row>
    <row r="750" spans="11:19" x14ac:dyDescent="0.25">
      <c r="K750" t="s">
        <v>26</v>
      </c>
      <c r="L750" t="s">
        <v>23</v>
      </c>
      <c r="M750">
        <v>1.67</v>
      </c>
      <c r="N750">
        <v>2.2999999999999998</v>
      </c>
      <c r="O750" t="s">
        <v>241</v>
      </c>
      <c r="P750" s="12">
        <f t="shared" si="67"/>
        <v>45179.708333333336</v>
      </c>
      <c r="Q750" s="13">
        <f t="shared" ca="1" si="68"/>
        <v>1694365200.0000002</v>
      </c>
      <c r="R750">
        <f t="shared" si="69"/>
        <v>0.16401978651392868</v>
      </c>
      <c r="S750">
        <f t="shared" si="70"/>
        <v>0.59300989325696429</v>
      </c>
    </row>
    <row r="751" spans="11:19" x14ac:dyDescent="0.25">
      <c r="K751" t="s">
        <v>26</v>
      </c>
      <c r="L751" t="s">
        <v>23</v>
      </c>
      <c r="M751">
        <v>1.74</v>
      </c>
      <c r="N751">
        <v>2.15</v>
      </c>
      <c r="O751" t="s">
        <v>241</v>
      </c>
      <c r="P751" s="12">
        <f t="shared" si="67"/>
        <v>45179.708333333336</v>
      </c>
      <c r="Q751" s="13">
        <f t="shared" ca="1" si="68"/>
        <v>1694365200.0000002</v>
      </c>
      <c r="R751">
        <f t="shared" si="69"/>
        <v>0.10959636460839345</v>
      </c>
      <c r="S751">
        <f t="shared" si="70"/>
        <v>0.56579818230419676</v>
      </c>
    </row>
    <row r="752" spans="11:19" x14ac:dyDescent="0.25">
      <c r="K752" t="s">
        <v>26</v>
      </c>
      <c r="L752" t="s">
        <v>23</v>
      </c>
      <c r="M752">
        <v>1.74</v>
      </c>
      <c r="N752">
        <v>2.14</v>
      </c>
      <c r="O752" t="s">
        <v>241</v>
      </c>
      <c r="P752" s="12">
        <f t="shared" si="67"/>
        <v>45179.708333333336</v>
      </c>
      <c r="Q752" s="13">
        <f t="shared" ca="1" si="68"/>
        <v>1694365200.0000002</v>
      </c>
      <c r="R752">
        <f t="shared" si="69"/>
        <v>0.10742292405199266</v>
      </c>
      <c r="S752">
        <f t="shared" si="70"/>
        <v>0.56471146202599631</v>
      </c>
    </row>
    <row r="753" spans="11:19" x14ac:dyDescent="0.25">
      <c r="K753" t="s">
        <v>26</v>
      </c>
      <c r="L753" t="s">
        <v>23</v>
      </c>
      <c r="M753">
        <v>1.71</v>
      </c>
      <c r="N753">
        <v>2.2000000000000002</v>
      </c>
      <c r="O753" t="s">
        <v>241</v>
      </c>
      <c r="P753" s="12">
        <f t="shared" si="67"/>
        <v>45179.708333333336</v>
      </c>
      <c r="Q753" s="13">
        <f t="shared" ca="1" si="68"/>
        <v>1694365200.0000002</v>
      </c>
      <c r="R753">
        <f t="shared" si="69"/>
        <v>0.13024986709197234</v>
      </c>
      <c r="S753">
        <f t="shared" si="70"/>
        <v>0.57612493354598615</v>
      </c>
    </row>
    <row r="754" spans="11:19" x14ac:dyDescent="0.25">
      <c r="K754" t="s">
        <v>26</v>
      </c>
      <c r="L754" t="s">
        <v>23</v>
      </c>
      <c r="M754">
        <v>1.69</v>
      </c>
      <c r="N754">
        <v>2.23</v>
      </c>
      <c r="O754" t="s">
        <v>241</v>
      </c>
      <c r="P754" s="12">
        <f t="shared" si="67"/>
        <v>45179.708333333336</v>
      </c>
      <c r="Q754" s="13">
        <f t="shared" ca="1" si="68"/>
        <v>1694365200.0000002</v>
      </c>
      <c r="R754">
        <f t="shared" si="69"/>
        <v>0.14328548305781835</v>
      </c>
      <c r="S754">
        <f t="shared" si="70"/>
        <v>0.58264274152890916</v>
      </c>
    </row>
    <row r="755" spans="11:19" x14ac:dyDescent="0.25">
      <c r="K755" t="s">
        <v>26</v>
      </c>
      <c r="L755" t="s">
        <v>23</v>
      </c>
      <c r="M755">
        <v>1.74</v>
      </c>
      <c r="N755">
        <v>2.12</v>
      </c>
      <c r="O755" t="s">
        <v>241</v>
      </c>
      <c r="P755" s="12">
        <f t="shared" si="67"/>
        <v>45179.708333333336</v>
      </c>
      <c r="Q755" s="13">
        <f t="shared" ca="1" si="68"/>
        <v>1694365200.0000002</v>
      </c>
      <c r="R755">
        <f t="shared" si="69"/>
        <v>0.10301453047061376</v>
      </c>
      <c r="S755">
        <f t="shared" si="70"/>
        <v>0.56250726523530692</v>
      </c>
    </row>
    <row r="756" spans="11:19" x14ac:dyDescent="0.25">
      <c r="K756" t="s">
        <v>27</v>
      </c>
      <c r="L756" t="s">
        <v>23</v>
      </c>
      <c r="M756">
        <v>1.37</v>
      </c>
      <c r="N756">
        <v>3.2</v>
      </c>
      <c r="O756" t="s">
        <v>241</v>
      </c>
      <c r="P756" s="12">
        <f t="shared" si="67"/>
        <v>45179.708333333336</v>
      </c>
      <c r="Q756" s="13">
        <f t="shared" ca="1" si="68"/>
        <v>1694365200.0000002</v>
      </c>
      <c r="R756">
        <f t="shared" si="69"/>
        <v>0.41742700729927007</v>
      </c>
      <c r="S756">
        <f t="shared" si="70"/>
        <v>0.71971350364963504</v>
      </c>
    </row>
    <row r="757" spans="11:19" x14ac:dyDescent="0.25">
      <c r="K757" t="s">
        <v>27</v>
      </c>
      <c r="L757" t="s">
        <v>23</v>
      </c>
      <c r="M757">
        <v>1.38</v>
      </c>
      <c r="N757">
        <v>3.1</v>
      </c>
      <c r="O757" t="s">
        <v>241</v>
      </c>
      <c r="P757" s="12">
        <f t="shared" si="67"/>
        <v>45179.708333333336</v>
      </c>
      <c r="Q757" s="13">
        <f t="shared" ca="1" si="68"/>
        <v>1694365200.0000002</v>
      </c>
      <c r="R757">
        <f t="shared" si="69"/>
        <v>0.40205703599813009</v>
      </c>
      <c r="S757">
        <f t="shared" si="70"/>
        <v>0.71202851799906508</v>
      </c>
    </row>
    <row r="758" spans="11:19" x14ac:dyDescent="0.25">
      <c r="K758" t="s">
        <v>27</v>
      </c>
      <c r="L758" t="s">
        <v>23</v>
      </c>
      <c r="M758">
        <v>1.39</v>
      </c>
      <c r="N758">
        <v>3.06</v>
      </c>
      <c r="O758" t="s">
        <v>241</v>
      </c>
      <c r="P758" s="12">
        <f t="shared" si="67"/>
        <v>45179.708333333336</v>
      </c>
      <c r="Q758" s="13">
        <f t="shared" ca="1" si="68"/>
        <v>1694365200.0000002</v>
      </c>
      <c r="R758">
        <f t="shared" si="69"/>
        <v>0.39262707481073972</v>
      </c>
      <c r="S758">
        <f t="shared" si="70"/>
        <v>0.70731353740536984</v>
      </c>
    </row>
    <row r="759" spans="11:19" x14ac:dyDescent="0.25">
      <c r="K759" t="s">
        <v>27</v>
      </c>
      <c r="L759" t="s">
        <v>23</v>
      </c>
      <c r="M759">
        <v>1.38</v>
      </c>
      <c r="N759">
        <v>3.1</v>
      </c>
      <c r="O759" t="s">
        <v>241</v>
      </c>
      <c r="P759" s="12">
        <f t="shared" si="67"/>
        <v>45179.708333333336</v>
      </c>
      <c r="Q759" s="13">
        <f t="shared" ca="1" si="68"/>
        <v>1694365200.0000002</v>
      </c>
      <c r="R759">
        <f t="shared" si="69"/>
        <v>0.40205703599813009</v>
      </c>
      <c r="S759">
        <f t="shared" si="70"/>
        <v>0.71202851799906508</v>
      </c>
    </row>
    <row r="760" spans="11:19" x14ac:dyDescent="0.25">
      <c r="K760" t="s">
        <v>27</v>
      </c>
      <c r="L760" t="s">
        <v>23</v>
      </c>
      <c r="M760">
        <v>1.38</v>
      </c>
      <c r="N760">
        <v>3.05</v>
      </c>
      <c r="O760" t="s">
        <v>241</v>
      </c>
      <c r="P760" s="12">
        <f t="shared" si="67"/>
        <v>45179.708333333336</v>
      </c>
      <c r="Q760" s="13">
        <f t="shared" ca="1" si="68"/>
        <v>1694365200.0000002</v>
      </c>
      <c r="R760">
        <f t="shared" si="69"/>
        <v>0.39676882870040397</v>
      </c>
      <c r="S760">
        <f t="shared" si="70"/>
        <v>0.70938441435020194</v>
      </c>
    </row>
    <row r="761" spans="11:19" x14ac:dyDescent="0.25">
      <c r="K761" t="s">
        <v>27</v>
      </c>
      <c r="L761" t="s">
        <v>23</v>
      </c>
      <c r="M761">
        <v>1.39</v>
      </c>
      <c r="N761">
        <v>3.15</v>
      </c>
      <c r="O761" t="s">
        <v>241</v>
      </c>
      <c r="P761" s="12">
        <f t="shared" si="67"/>
        <v>45179.708333333336</v>
      </c>
      <c r="Q761" s="13">
        <f t="shared" ca="1" si="68"/>
        <v>1694365200.0000002</v>
      </c>
      <c r="R761">
        <f t="shared" si="69"/>
        <v>0.40196414297133731</v>
      </c>
      <c r="S761">
        <f t="shared" si="70"/>
        <v>0.71198207148566861</v>
      </c>
    </row>
    <row r="762" spans="11:19" x14ac:dyDescent="0.25">
      <c r="K762" t="s">
        <v>27</v>
      </c>
      <c r="L762" t="s">
        <v>23</v>
      </c>
      <c r="M762">
        <v>1.38</v>
      </c>
      <c r="N762">
        <v>3.1</v>
      </c>
      <c r="O762" t="s">
        <v>241</v>
      </c>
      <c r="P762" s="12">
        <f t="shared" si="67"/>
        <v>45179.708333333336</v>
      </c>
      <c r="Q762" s="13">
        <f t="shared" ca="1" si="68"/>
        <v>1694365200.0000002</v>
      </c>
      <c r="R762">
        <f t="shared" si="69"/>
        <v>0.40205703599813009</v>
      </c>
      <c r="S762">
        <f t="shared" si="70"/>
        <v>0.71202851799906508</v>
      </c>
    </row>
    <row r="763" spans="11:19" x14ac:dyDescent="0.25">
      <c r="K763" t="s">
        <v>27</v>
      </c>
      <c r="L763" t="s">
        <v>23</v>
      </c>
      <c r="M763">
        <v>1.36</v>
      </c>
      <c r="N763">
        <v>3</v>
      </c>
      <c r="O763" t="s">
        <v>241</v>
      </c>
      <c r="P763" s="12">
        <f t="shared" si="67"/>
        <v>45179.708333333336</v>
      </c>
      <c r="Q763" s="13">
        <f t="shared" ca="1" si="68"/>
        <v>1694365200.0000002</v>
      </c>
      <c r="R763">
        <f t="shared" si="69"/>
        <v>0.40196078431372545</v>
      </c>
      <c r="S763">
        <f t="shared" si="70"/>
        <v>0.71198039215686271</v>
      </c>
    </row>
    <row r="764" spans="11:19" x14ac:dyDescent="0.25">
      <c r="K764" t="s">
        <v>27</v>
      </c>
      <c r="L764" t="s">
        <v>23</v>
      </c>
      <c r="M764">
        <v>1.39</v>
      </c>
      <c r="N764">
        <v>3.15</v>
      </c>
      <c r="O764" t="s">
        <v>241</v>
      </c>
      <c r="P764" s="12">
        <f t="shared" si="67"/>
        <v>45179.708333333336</v>
      </c>
      <c r="Q764" s="13">
        <f t="shared" ca="1" si="68"/>
        <v>1694365200.0000002</v>
      </c>
      <c r="R764">
        <f t="shared" si="69"/>
        <v>0.40196414297133731</v>
      </c>
      <c r="S764">
        <f t="shared" si="70"/>
        <v>0.71198207148566861</v>
      </c>
    </row>
    <row r="765" spans="11:19" x14ac:dyDescent="0.25">
      <c r="K765" t="s">
        <v>27</v>
      </c>
      <c r="L765" t="s">
        <v>23</v>
      </c>
      <c r="M765">
        <v>1.37</v>
      </c>
      <c r="N765">
        <v>3.2</v>
      </c>
      <c r="O765" t="s">
        <v>241</v>
      </c>
      <c r="P765" s="12">
        <f t="shared" si="67"/>
        <v>45179.708333333336</v>
      </c>
      <c r="Q765" s="13">
        <f t="shared" ca="1" si="68"/>
        <v>1694365200.0000002</v>
      </c>
      <c r="R765">
        <f t="shared" si="69"/>
        <v>0.41742700729927007</v>
      </c>
      <c r="S765">
        <f t="shared" si="70"/>
        <v>0.71971350364963504</v>
      </c>
    </row>
    <row r="766" spans="11:19" x14ac:dyDescent="0.25">
      <c r="K766" t="s">
        <v>27</v>
      </c>
      <c r="L766" t="s">
        <v>23</v>
      </c>
      <c r="M766">
        <v>1.4</v>
      </c>
      <c r="N766">
        <v>3</v>
      </c>
      <c r="O766" t="s">
        <v>241</v>
      </c>
      <c r="P766" s="12">
        <f t="shared" si="67"/>
        <v>45179.708333333336</v>
      </c>
      <c r="Q766" s="13">
        <f t="shared" ca="1" si="68"/>
        <v>1694365200.0000002</v>
      </c>
      <c r="R766">
        <f t="shared" si="69"/>
        <v>0.38095238095238099</v>
      </c>
      <c r="S766">
        <f t="shared" si="70"/>
        <v>0.70147619047619048</v>
      </c>
    </row>
    <row r="767" spans="11:19" x14ac:dyDescent="0.25">
      <c r="K767" t="s">
        <v>27</v>
      </c>
      <c r="L767" t="s">
        <v>23</v>
      </c>
      <c r="M767">
        <v>1.4</v>
      </c>
      <c r="N767">
        <v>3.05</v>
      </c>
      <c r="O767" t="s">
        <v>241</v>
      </c>
      <c r="P767" s="12">
        <f t="shared" si="67"/>
        <v>45179.708333333336</v>
      </c>
      <c r="Q767" s="13">
        <f t="shared" ca="1" si="68"/>
        <v>1694365200.0000002</v>
      </c>
      <c r="R767">
        <f t="shared" si="69"/>
        <v>0.38641686182669788</v>
      </c>
      <c r="S767">
        <f t="shared" si="70"/>
        <v>0.70420843091334895</v>
      </c>
    </row>
    <row r="768" spans="11:19" x14ac:dyDescent="0.25">
      <c r="K768" t="s">
        <v>27</v>
      </c>
      <c r="L768" t="s">
        <v>23</v>
      </c>
      <c r="M768">
        <v>1.4</v>
      </c>
      <c r="N768">
        <v>3.1</v>
      </c>
      <c r="O768" t="s">
        <v>241</v>
      </c>
      <c r="P768" s="12">
        <f t="shared" si="67"/>
        <v>45179.708333333336</v>
      </c>
      <c r="Q768" s="13">
        <f t="shared" ca="1" si="68"/>
        <v>1694365200.0000002</v>
      </c>
      <c r="R768">
        <f t="shared" si="69"/>
        <v>0.39170506912442399</v>
      </c>
      <c r="S768">
        <f t="shared" si="70"/>
        <v>0.70685253456221198</v>
      </c>
    </row>
    <row r="769" spans="11:19" x14ac:dyDescent="0.25">
      <c r="K769" t="s">
        <v>27</v>
      </c>
      <c r="L769" t="s">
        <v>23</v>
      </c>
      <c r="M769">
        <v>1.4</v>
      </c>
      <c r="N769">
        <v>3.07</v>
      </c>
      <c r="O769" t="s">
        <v>241</v>
      </c>
      <c r="P769" s="12">
        <f t="shared" si="67"/>
        <v>45179.708333333336</v>
      </c>
      <c r="Q769" s="13">
        <f t="shared" ca="1" si="68"/>
        <v>1694365200.0000002</v>
      </c>
      <c r="R769">
        <f t="shared" si="69"/>
        <v>0.38855281526291297</v>
      </c>
      <c r="S769">
        <f t="shared" si="70"/>
        <v>0.70527640763145649</v>
      </c>
    </row>
    <row r="770" spans="11:19" x14ac:dyDescent="0.25">
      <c r="K770" t="s">
        <v>27</v>
      </c>
      <c r="L770" t="s">
        <v>23</v>
      </c>
      <c r="M770">
        <v>1.36</v>
      </c>
      <c r="N770">
        <v>3</v>
      </c>
      <c r="O770" t="s">
        <v>241</v>
      </c>
      <c r="P770" s="12">
        <f t="shared" si="67"/>
        <v>45179.708333333336</v>
      </c>
      <c r="Q770" s="13">
        <f t="shared" ca="1" si="68"/>
        <v>1694365200.0000002</v>
      </c>
      <c r="R770">
        <f t="shared" si="69"/>
        <v>0.40196078431372545</v>
      </c>
      <c r="S770">
        <f t="shared" si="70"/>
        <v>0.71198039215686271</v>
      </c>
    </row>
    <row r="771" spans="11:19" x14ac:dyDescent="0.25">
      <c r="K771" t="s">
        <v>28</v>
      </c>
      <c r="L771" t="s">
        <v>23</v>
      </c>
      <c r="M771">
        <v>1.57</v>
      </c>
      <c r="N771">
        <v>2.46</v>
      </c>
      <c r="O771" t="s">
        <v>241</v>
      </c>
      <c r="P771" s="12">
        <f t="shared" si="67"/>
        <v>45179.708333333336</v>
      </c>
      <c r="Q771" s="13">
        <f t="shared" ca="1" si="68"/>
        <v>1694365200.0000002</v>
      </c>
      <c r="R771">
        <f t="shared" si="69"/>
        <v>0.23043861011858524</v>
      </c>
      <c r="S771">
        <f t="shared" si="70"/>
        <v>0.62621930505929257</v>
      </c>
    </row>
    <row r="772" spans="11:19" x14ac:dyDescent="0.25">
      <c r="K772" t="s">
        <v>28</v>
      </c>
      <c r="L772" t="s">
        <v>23</v>
      </c>
      <c r="M772">
        <v>1.61</v>
      </c>
      <c r="N772">
        <v>2.4</v>
      </c>
      <c r="O772" t="s">
        <v>241</v>
      </c>
      <c r="P772" s="12">
        <f t="shared" si="67"/>
        <v>45179.708333333336</v>
      </c>
      <c r="Q772" s="13">
        <f t="shared" ca="1" si="68"/>
        <v>1694365200.0000002</v>
      </c>
      <c r="R772">
        <f t="shared" si="69"/>
        <v>0.20445134575569351</v>
      </c>
      <c r="S772">
        <f t="shared" si="70"/>
        <v>0.61322567287784679</v>
      </c>
    </row>
    <row r="773" spans="11:19" x14ac:dyDescent="0.25">
      <c r="K773" t="s">
        <v>28</v>
      </c>
      <c r="L773" t="s">
        <v>23</v>
      </c>
      <c r="M773">
        <v>1.58</v>
      </c>
      <c r="N773">
        <v>2.41</v>
      </c>
      <c r="O773" t="s">
        <v>241</v>
      </c>
      <c r="P773" s="12">
        <f t="shared" ref="P773:P836" si="71">DATEVALUE(MID(L773,1,10))+TIMEVALUE(MID(L773,12,8))</f>
        <v>45179.708333333336</v>
      </c>
      <c r="Q773" s="13">
        <f t="shared" ref="Q773:Q836" ca="1" si="72">IF(O773&gt;TODAY(),86400*(P773-25569),100)</f>
        <v>1694365200.0000002</v>
      </c>
      <c r="R773">
        <f t="shared" ref="R773:R836" si="73">ABS(1/M773-1/N773)</f>
        <v>0.21797363306896367</v>
      </c>
      <c r="S773">
        <f t="shared" ref="S773:S836" si="74">0.511+R773/2</f>
        <v>0.61998681653448184</v>
      </c>
    </row>
    <row r="774" spans="11:19" x14ac:dyDescent="0.25">
      <c r="K774" t="s">
        <v>28</v>
      </c>
      <c r="L774" t="s">
        <v>23</v>
      </c>
      <c r="M774">
        <v>1.57</v>
      </c>
      <c r="N774">
        <v>2.4500000000000002</v>
      </c>
      <c r="O774" t="s">
        <v>241</v>
      </c>
      <c r="P774" s="12">
        <f t="shared" si="71"/>
        <v>45179.708333333336</v>
      </c>
      <c r="Q774" s="13">
        <f t="shared" ca="1" si="72"/>
        <v>1694365200.0000002</v>
      </c>
      <c r="R774">
        <f t="shared" si="73"/>
        <v>0.22877940985311324</v>
      </c>
      <c r="S774">
        <f t="shared" si="74"/>
        <v>0.62538970492655666</v>
      </c>
    </row>
    <row r="775" spans="11:19" x14ac:dyDescent="0.25">
      <c r="K775" t="s">
        <v>28</v>
      </c>
      <c r="L775" t="s">
        <v>23</v>
      </c>
      <c r="M775">
        <v>1.57</v>
      </c>
      <c r="N775">
        <v>2.4</v>
      </c>
      <c r="O775" t="s">
        <v>241</v>
      </c>
      <c r="P775" s="12">
        <f t="shared" si="71"/>
        <v>45179.708333333336</v>
      </c>
      <c r="Q775" s="13">
        <f t="shared" ca="1" si="72"/>
        <v>1694365200.0000002</v>
      </c>
      <c r="R775">
        <f t="shared" si="73"/>
        <v>0.22027600849256895</v>
      </c>
      <c r="S775">
        <f t="shared" si="74"/>
        <v>0.62113800424628451</v>
      </c>
    </row>
    <row r="776" spans="11:19" x14ac:dyDescent="0.25">
      <c r="K776" t="s">
        <v>28</v>
      </c>
      <c r="L776" t="s">
        <v>23</v>
      </c>
      <c r="M776">
        <v>1.57</v>
      </c>
      <c r="N776">
        <v>2.5499999999999998</v>
      </c>
      <c r="O776" t="s">
        <v>241</v>
      </c>
      <c r="P776" s="12">
        <f t="shared" si="71"/>
        <v>45179.708333333336</v>
      </c>
      <c r="Q776" s="13">
        <f t="shared" ca="1" si="72"/>
        <v>1694365200.0000002</v>
      </c>
      <c r="R776">
        <f t="shared" si="73"/>
        <v>0.24478581241413755</v>
      </c>
      <c r="S776">
        <f t="shared" si="74"/>
        <v>0.63339290620706878</v>
      </c>
    </row>
    <row r="777" spans="11:19" x14ac:dyDescent="0.25">
      <c r="K777" t="s">
        <v>28</v>
      </c>
      <c r="L777" t="s">
        <v>23</v>
      </c>
      <c r="M777">
        <v>1.56</v>
      </c>
      <c r="N777">
        <v>2.5</v>
      </c>
      <c r="O777" t="s">
        <v>241</v>
      </c>
      <c r="P777" s="12">
        <f t="shared" si="71"/>
        <v>45179.708333333336</v>
      </c>
      <c r="Q777" s="13">
        <f t="shared" ca="1" si="72"/>
        <v>1694365200.0000002</v>
      </c>
      <c r="R777">
        <f t="shared" si="73"/>
        <v>0.24102564102564095</v>
      </c>
      <c r="S777">
        <f t="shared" si="74"/>
        <v>0.63151282051282043</v>
      </c>
    </row>
    <row r="778" spans="11:19" x14ac:dyDescent="0.25">
      <c r="K778" t="s">
        <v>28</v>
      </c>
      <c r="L778" t="s">
        <v>23</v>
      </c>
      <c r="M778">
        <v>1.56</v>
      </c>
      <c r="N778">
        <v>2.35</v>
      </c>
      <c r="O778" t="s">
        <v>241</v>
      </c>
      <c r="P778" s="12">
        <f t="shared" si="71"/>
        <v>45179.708333333336</v>
      </c>
      <c r="Q778" s="13">
        <f t="shared" ca="1" si="72"/>
        <v>1694365200.0000002</v>
      </c>
      <c r="R778">
        <f t="shared" si="73"/>
        <v>0.21549372613202394</v>
      </c>
      <c r="S778">
        <f t="shared" si="74"/>
        <v>0.61874686306601201</v>
      </c>
    </row>
    <row r="779" spans="11:19" x14ac:dyDescent="0.25">
      <c r="K779" t="s">
        <v>28</v>
      </c>
      <c r="L779" t="s">
        <v>23</v>
      </c>
      <c r="M779">
        <v>1.57</v>
      </c>
      <c r="N779">
        <v>2.5499999999999998</v>
      </c>
      <c r="O779" t="s">
        <v>241</v>
      </c>
      <c r="P779" s="12">
        <f t="shared" si="71"/>
        <v>45179.708333333336</v>
      </c>
      <c r="Q779" s="13">
        <f t="shared" ca="1" si="72"/>
        <v>1694365200.0000002</v>
      </c>
      <c r="R779">
        <f t="shared" si="73"/>
        <v>0.24478581241413755</v>
      </c>
      <c r="S779">
        <f t="shared" si="74"/>
        <v>0.63339290620706878</v>
      </c>
    </row>
    <row r="780" spans="11:19" x14ac:dyDescent="0.25">
      <c r="K780" t="s">
        <v>28</v>
      </c>
      <c r="L780" t="s">
        <v>23</v>
      </c>
      <c r="M780">
        <v>1.59</v>
      </c>
      <c r="N780">
        <v>2.4500000000000002</v>
      </c>
      <c r="O780" t="s">
        <v>241</v>
      </c>
      <c r="P780" s="12">
        <f t="shared" si="71"/>
        <v>45179.708333333336</v>
      </c>
      <c r="Q780" s="13">
        <f t="shared" ca="1" si="72"/>
        <v>1694365200.0000002</v>
      </c>
      <c r="R780">
        <f t="shared" si="73"/>
        <v>0.22076755230394046</v>
      </c>
      <c r="S780">
        <f t="shared" si="74"/>
        <v>0.62138377615197027</v>
      </c>
    </row>
    <row r="781" spans="11:19" x14ac:dyDescent="0.25">
      <c r="K781" t="s">
        <v>28</v>
      </c>
      <c r="L781" t="s">
        <v>23</v>
      </c>
      <c r="M781">
        <v>1.57</v>
      </c>
      <c r="N781">
        <v>2.4500000000000002</v>
      </c>
      <c r="O781" t="s">
        <v>241</v>
      </c>
      <c r="P781" s="12">
        <f t="shared" si="71"/>
        <v>45179.708333333336</v>
      </c>
      <c r="Q781" s="13">
        <f t="shared" ca="1" si="72"/>
        <v>1694365200.0000002</v>
      </c>
      <c r="R781">
        <f t="shared" si="73"/>
        <v>0.22877940985311324</v>
      </c>
      <c r="S781">
        <f t="shared" si="74"/>
        <v>0.62538970492655666</v>
      </c>
    </row>
    <row r="782" spans="11:19" x14ac:dyDescent="0.25">
      <c r="K782" t="s">
        <v>28</v>
      </c>
      <c r="L782" t="s">
        <v>23</v>
      </c>
      <c r="M782">
        <v>1.6</v>
      </c>
      <c r="N782">
        <v>2.4</v>
      </c>
      <c r="O782" t="s">
        <v>241</v>
      </c>
      <c r="P782" s="12">
        <f t="shared" si="71"/>
        <v>45179.708333333336</v>
      </c>
      <c r="Q782" s="13">
        <f t="shared" ca="1" si="72"/>
        <v>1694365200.0000002</v>
      </c>
      <c r="R782">
        <f t="shared" si="73"/>
        <v>0.20833333333333331</v>
      </c>
      <c r="S782">
        <f t="shared" si="74"/>
        <v>0.61516666666666664</v>
      </c>
    </row>
    <row r="783" spans="11:19" x14ac:dyDescent="0.25">
      <c r="K783" t="s">
        <v>28</v>
      </c>
      <c r="L783" t="s">
        <v>23</v>
      </c>
      <c r="M783">
        <v>1.61</v>
      </c>
      <c r="N783">
        <v>2.4</v>
      </c>
      <c r="O783" t="s">
        <v>241</v>
      </c>
      <c r="P783" s="12">
        <f t="shared" si="71"/>
        <v>45179.708333333336</v>
      </c>
      <c r="Q783" s="13">
        <f t="shared" ca="1" si="72"/>
        <v>1694365200.0000002</v>
      </c>
      <c r="R783">
        <f t="shared" si="73"/>
        <v>0.20445134575569351</v>
      </c>
      <c r="S783">
        <f t="shared" si="74"/>
        <v>0.61322567287784679</v>
      </c>
    </row>
    <row r="784" spans="11:19" x14ac:dyDescent="0.25">
      <c r="K784" t="s">
        <v>28</v>
      </c>
      <c r="L784" t="s">
        <v>23</v>
      </c>
      <c r="M784">
        <v>1.57</v>
      </c>
      <c r="N784">
        <v>2.48</v>
      </c>
      <c r="O784" t="s">
        <v>241</v>
      </c>
      <c r="P784" s="12">
        <f t="shared" si="71"/>
        <v>45179.708333333336</v>
      </c>
      <c r="Q784" s="13">
        <f t="shared" ca="1" si="72"/>
        <v>1694365200.0000002</v>
      </c>
      <c r="R784">
        <f t="shared" si="73"/>
        <v>0.2337168687076227</v>
      </c>
      <c r="S784">
        <f t="shared" si="74"/>
        <v>0.62785843435381139</v>
      </c>
    </row>
    <row r="785" spans="11:19" x14ac:dyDescent="0.25">
      <c r="K785" t="s">
        <v>28</v>
      </c>
      <c r="L785" t="s">
        <v>23</v>
      </c>
      <c r="M785">
        <v>1.56</v>
      </c>
      <c r="N785">
        <v>2.35</v>
      </c>
      <c r="O785" t="s">
        <v>241</v>
      </c>
      <c r="P785" s="12">
        <f t="shared" si="71"/>
        <v>45179.708333333336</v>
      </c>
      <c r="Q785" s="13">
        <f t="shared" ca="1" si="72"/>
        <v>1694365200.0000002</v>
      </c>
      <c r="R785">
        <f t="shared" si="73"/>
        <v>0.21549372613202394</v>
      </c>
      <c r="S785">
        <f t="shared" si="74"/>
        <v>0.61874686306601201</v>
      </c>
    </row>
    <row r="786" spans="11:19" x14ac:dyDescent="0.25">
      <c r="K786" t="s">
        <v>29</v>
      </c>
      <c r="L786" t="s">
        <v>23</v>
      </c>
      <c r="M786">
        <v>3.85</v>
      </c>
      <c r="N786">
        <v>1.28</v>
      </c>
      <c r="O786" t="s">
        <v>241</v>
      </c>
      <c r="P786" s="12">
        <f t="shared" si="71"/>
        <v>45179.708333333336</v>
      </c>
      <c r="Q786" s="13">
        <f t="shared" ca="1" si="72"/>
        <v>1694365200.0000002</v>
      </c>
      <c r="R786">
        <f t="shared" si="73"/>
        <v>0.52150974025974028</v>
      </c>
      <c r="S786">
        <f t="shared" si="74"/>
        <v>0.77175487012987021</v>
      </c>
    </row>
    <row r="787" spans="11:19" x14ac:dyDescent="0.25">
      <c r="K787" t="s">
        <v>29</v>
      </c>
      <c r="L787" t="s">
        <v>23</v>
      </c>
      <c r="M787">
        <v>3.5</v>
      </c>
      <c r="N787">
        <v>1.31</v>
      </c>
      <c r="O787" t="s">
        <v>241</v>
      </c>
      <c r="P787" s="12">
        <f t="shared" si="71"/>
        <v>45179.708333333336</v>
      </c>
      <c r="Q787" s="13">
        <f t="shared" ca="1" si="72"/>
        <v>1694365200.0000002</v>
      </c>
      <c r="R787">
        <f t="shared" si="73"/>
        <v>0.47764449291166844</v>
      </c>
      <c r="S787">
        <f t="shared" si="74"/>
        <v>0.74982224645583417</v>
      </c>
    </row>
    <row r="788" spans="11:19" x14ac:dyDescent="0.25">
      <c r="K788" t="s">
        <v>29</v>
      </c>
      <c r="L788" t="s">
        <v>23</v>
      </c>
      <c r="M788">
        <v>3.5</v>
      </c>
      <c r="N788">
        <v>1.31</v>
      </c>
      <c r="O788" t="s">
        <v>241</v>
      </c>
      <c r="P788" s="12">
        <f t="shared" si="71"/>
        <v>45179.708333333336</v>
      </c>
      <c r="Q788" s="13">
        <f t="shared" ca="1" si="72"/>
        <v>1694365200.0000002</v>
      </c>
      <c r="R788">
        <f t="shared" si="73"/>
        <v>0.47764449291166844</v>
      </c>
      <c r="S788">
        <f t="shared" si="74"/>
        <v>0.74982224645583417</v>
      </c>
    </row>
    <row r="789" spans="11:19" x14ac:dyDescent="0.25">
      <c r="K789" t="s">
        <v>29</v>
      </c>
      <c r="L789" t="s">
        <v>23</v>
      </c>
      <c r="M789">
        <v>3.4</v>
      </c>
      <c r="N789">
        <v>1.33</v>
      </c>
      <c r="O789" t="s">
        <v>241</v>
      </c>
      <c r="P789" s="12">
        <f t="shared" si="71"/>
        <v>45179.708333333336</v>
      </c>
      <c r="Q789" s="13">
        <f t="shared" ca="1" si="72"/>
        <v>1694365200.0000002</v>
      </c>
      <c r="R789">
        <f t="shared" si="73"/>
        <v>0.45776205218929672</v>
      </c>
      <c r="S789">
        <f t="shared" si="74"/>
        <v>0.73988102609464834</v>
      </c>
    </row>
    <row r="790" spans="11:19" x14ac:dyDescent="0.25">
      <c r="K790" t="s">
        <v>29</v>
      </c>
      <c r="L790" t="s">
        <v>23</v>
      </c>
      <c r="M790">
        <v>3.5</v>
      </c>
      <c r="N790">
        <v>1.32</v>
      </c>
      <c r="O790" t="s">
        <v>241</v>
      </c>
      <c r="P790" s="12">
        <f t="shared" si="71"/>
        <v>45179.708333333336</v>
      </c>
      <c r="Q790" s="13">
        <f t="shared" ca="1" si="72"/>
        <v>1694365200.0000002</v>
      </c>
      <c r="R790">
        <f t="shared" si="73"/>
        <v>0.47186147186147187</v>
      </c>
      <c r="S790">
        <f t="shared" si="74"/>
        <v>0.746930735930736</v>
      </c>
    </row>
    <row r="791" spans="11:19" x14ac:dyDescent="0.25">
      <c r="K791" t="s">
        <v>29</v>
      </c>
      <c r="L791" t="s">
        <v>23</v>
      </c>
      <c r="M791">
        <v>3.6</v>
      </c>
      <c r="N791">
        <v>1.32</v>
      </c>
      <c r="O791" t="s">
        <v>241</v>
      </c>
      <c r="P791" s="12">
        <f t="shared" si="71"/>
        <v>45179.708333333336</v>
      </c>
      <c r="Q791" s="13">
        <f t="shared" ca="1" si="72"/>
        <v>1694365200.0000002</v>
      </c>
      <c r="R791">
        <f t="shared" si="73"/>
        <v>0.47979797979797978</v>
      </c>
      <c r="S791">
        <f t="shared" si="74"/>
        <v>0.75089898989898995</v>
      </c>
    </row>
    <row r="792" spans="11:19" x14ac:dyDescent="0.25">
      <c r="K792" t="s">
        <v>29</v>
      </c>
      <c r="L792" t="s">
        <v>23</v>
      </c>
      <c r="M792">
        <v>3.5</v>
      </c>
      <c r="N792">
        <v>1.32</v>
      </c>
      <c r="O792" t="s">
        <v>241</v>
      </c>
      <c r="P792" s="12">
        <f t="shared" si="71"/>
        <v>45179.708333333336</v>
      </c>
      <c r="Q792" s="13">
        <f t="shared" ca="1" si="72"/>
        <v>1694365200.0000002</v>
      </c>
      <c r="R792">
        <f t="shared" si="73"/>
        <v>0.47186147186147187</v>
      </c>
      <c r="S792">
        <f t="shared" si="74"/>
        <v>0.746930735930736</v>
      </c>
    </row>
    <row r="793" spans="11:19" x14ac:dyDescent="0.25">
      <c r="K793" t="s">
        <v>29</v>
      </c>
      <c r="L793" t="s">
        <v>23</v>
      </c>
      <c r="M793">
        <v>3.4</v>
      </c>
      <c r="N793">
        <v>1.3</v>
      </c>
      <c r="O793" t="s">
        <v>241</v>
      </c>
      <c r="P793" s="12">
        <f t="shared" si="71"/>
        <v>45179.708333333336</v>
      </c>
      <c r="Q793" s="13">
        <f t="shared" ca="1" si="72"/>
        <v>1694365200.0000002</v>
      </c>
      <c r="R793">
        <f t="shared" si="73"/>
        <v>0.47511312217194562</v>
      </c>
      <c r="S793">
        <f t="shared" si="74"/>
        <v>0.74855656108597279</v>
      </c>
    </row>
    <row r="794" spans="11:19" x14ac:dyDescent="0.25">
      <c r="K794" t="s">
        <v>29</v>
      </c>
      <c r="L794" t="s">
        <v>23</v>
      </c>
      <c r="M794">
        <v>3.6</v>
      </c>
      <c r="N794">
        <v>1.32</v>
      </c>
      <c r="O794" t="s">
        <v>241</v>
      </c>
      <c r="P794" s="12">
        <f t="shared" si="71"/>
        <v>45179.708333333336</v>
      </c>
      <c r="Q794" s="13">
        <f t="shared" ca="1" si="72"/>
        <v>1694365200.0000002</v>
      </c>
      <c r="R794">
        <f t="shared" si="73"/>
        <v>0.47979797979797978</v>
      </c>
      <c r="S794">
        <f t="shared" si="74"/>
        <v>0.75089898989898995</v>
      </c>
    </row>
    <row r="795" spans="11:19" x14ac:dyDescent="0.25">
      <c r="K795" t="s">
        <v>29</v>
      </c>
      <c r="L795" t="s">
        <v>23</v>
      </c>
      <c r="M795">
        <v>3.7</v>
      </c>
      <c r="N795">
        <v>1.29</v>
      </c>
      <c r="O795" t="s">
        <v>241</v>
      </c>
      <c r="P795" s="12">
        <f t="shared" si="71"/>
        <v>45179.708333333336</v>
      </c>
      <c r="Q795" s="13">
        <f t="shared" ca="1" si="72"/>
        <v>1694365200.0000002</v>
      </c>
      <c r="R795">
        <f t="shared" si="73"/>
        <v>0.50492352817934205</v>
      </c>
      <c r="S795">
        <f t="shared" si="74"/>
        <v>0.76346176408967104</v>
      </c>
    </row>
    <row r="796" spans="11:19" x14ac:dyDescent="0.25">
      <c r="K796" t="s">
        <v>29</v>
      </c>
      <c r="L796" t="s">
        <v>23</v>
      </c>
      <c r="M796">
        <v>3.4</v>
      </c>
      <c r="N796">
        <v>1.33</v>
      </c>
      <c r="O796" t="s">
        <v>241</v>
      </c>
      <c r="P796" s="12">
        <f t="shared" si="71"/>
        <v>45179.708333333336</v>
      </c>
      <c r="Q796" s="13">
        <f t="shared" ca="1" si="72"/>
        <v>1694365200.0000002</v>
      </c>
      <c r="R796">
        <f t="shared" si="73"/>
        <v>0.45776205218929672</v>
      </c>
      <c r="S796">
        <f t="shared" si="74"/>
        <v>0.73988102609464834</v>
      </c>
    </row>
    <row r="797" spans="11:19" x14ac:dyDescent="0.25">
      <c r="K797" t="s">
        <v>29</v>
      </c>
      <c r="L797" t="s">
        <v>23</v>
      </c>
      <c r="M797">
        <v>3.5</v>
      </c>
      <c r="N797">
        <v>1.32</v>
      </c>
      <c r="O797" t="s">
        <v>241</v>
      </c>
      <c r="P797" s="12">
        <f t="shared" si="71"/>
        <v>45179.708333333336</v>
      </c>
      <c r="Q797" s="13">
        <f t="shared" ca="1" si="72"/>
        <v>1694365200.0000002</v>
      </c>
      <c r="R797">
        <f t="shared" si="73"/>
        <v>0.47186147186147187</v>
      </c>
      <c r="S797">
        <f t="shared" si="74"/>
        <v>0.746930735930736</v>
      </c>
    </row>
    <row r="798" spans="11:19" x14ac:dyDescent="0.25">
      <c r="K798" t="s">
        <v>29</v>
      </c>
      <c r="L798" t="s">
        <v>23</v>
      </c>
      <c r="M798">
        <v>3.6</v>
      </c>
      <c r="N798">
        <v>1.31</v>
      </c>
      <c r="O798" t="s">
        <v>241</v>
      </c>
      <c r="P798" s="12">
        <f t="shared" si="71"/>
        <v>45179.708333333336</v>
      </c>
      <c r="Q798" s="13">
        <f t="shared" ca="1" si="72"/>
        <v>1694365200.0000002</v>
      </c>
      <c r="R798">
        <f t="shared" si="73"/>
        <v>0.48558100084817635</v>
      </c>
      <c r="S798">
        <f t="shared" si="74"/>
        <v>0.75379050042408813</v>
      </c>
    </row>
    <row r="799" spans="11:19" x14ac:dyDescent="0.25">
      <c r="K799" t="s">
        <v>29</v>
      </c>
      <c r="L799" t="s">
        <v>23</v>
      </c>
      <c r="M799">
        <v>3.52</v>
      </c>
      <c r="N799">
        <v>1.32</v>
      </c>
      <c r="O799" t="s">
        <v>241</v>
      </c>
      <c r="P799" s="12">
        <f t="shared" si="71"/>
        <v>45179.708333333336</v>
      </c>
      <c r="Q799" s="13">
        <f t="shared" ca="1" si="72"/>
        <v>1694365200.0000002</v>
      </c>
      <c r="R799">
        <f t="shared" si="73"/>
        <v>0.47348484848484845</v>
      </c>
      <c r="S799">
        <f t="shared" si="74"/>
        <v>0.74774242424242421</v>
      </c>
    </row>
    <row r="800" spans="11:19" x14ac:dyDescent="0.25">
      <c r="K800" t="s">
        <v>29</v>
      </c>
      <c r="L800" t="s">
        <v>23</v>
      </c>
      <c r="M800">
        <v>3.4</v>
      </c>
      <c r="N800">
        <v>1.3</v>
      </c>
      <c r="O800" t="s">
        <v>241</v>
      </c>
      <c r="P800" s="12">
        <f t="shared" si="71"/>
        <v>45179.708333333336</v>
      </c>
      <c r="Q800" s="13">
        <f t="shared" ca="1" si="72"/>
        <v>1694365200.0000002</v>
      </c>
      <c r="R800">
        <f t="shared" si="73"/>
        <v>0.47511312217194562</v>
      </c>
      <c r="S800">
        <f t="shared" si="74"/>
        <v>0.74855656108597279</v>
      </c>
    </row>
    <row r="801" spans="11:19" x14ac:dyDescent="0.25">
      <c r="K801" t="s">
        <v>30</v>
      </c>
      <c r="L801" t="s">
        <v>23</v>
      </c>
      <c r="M801">
        <v>2.94</v>
      </c>
      <c r="N801">
        <v>1.42</v>
      </c>
      <c r="O801" t="s">
        <v>241</v>
      </c>
      <c r="P801" s="12">
        <f t="shared" si="71"/>
        <v>45179.708333333336</v>
      </c>
      <c r="Q801" s="13">
        <f t="shared" ca="1" si="72"/>
        <v>1694365200.0000002</v>
      </c>
      <c r="R801">
        <f t="shared" si="73"/>
        <v>0.36408929769090742</v>
      </c>
      <c r="S801">
        <f t="shared" si="74"/>
        <v>0.69304464884545369</v>
      </c>
    </row>
    <row r="802" spans="11:19" x14ac:dyDescent="0.25">
      <c r="K802" t="s">
        <v>30</v>
      </c>
      <c r="L802" t="s">
        <v>23</v>
      </c>
      <c r="M802">
        <v>2.85</v>
      </c>
      <c r="N802">
        <v>1.44</v>
      </c>
      <c r="O802" t="s">
        <v>241</v>
      </c>
      <c r="P802" s="12">
        <f t="shared" si="71"/>
        <v>45179.708333333336</v>
      </c>
      <c r="Q802" s="13">
        <f t="shared" ca="1" si="72"/>
        <v>1694365200.0000002</v>
      </c>
      <c r="R802">
        <f t="shared" si="73"/>
        <v>0.3435672514619883</v>
      </c>
      <c r="S802">
        <f t="shared" si="74"/>
        <v>0.68278362573099416</v>
      </c>
    </row>
    <row r="803" spans="11:19" x14ac:dyDescent="0.25">
      <c r="K803" t="s">
        <v>30</v>
      </c>
      <c r="L803" t="s">
        <v>23</v>
      </c>
      <c r="M803">
        <v>2.87</v>
      </c>
      <c r="N803">
        <v>1.43</v>
      </c>
      <c r="O803" t="s">
        <v>241</v>
      </c>
      <c r="P803" s="12">
        <f t="shared" si="71"/>
        <v>45179.708333333336</v>
      </c>
      <c r="Q803" s="13">
        <f t="shared" ca="1" si="72"/>
        <v>1694365200.0000002</v>
      </c>
      <c r="R803">
        <f t="shared" si="73"/>
        <v>0.35086864355157049</v>
      </c>
      <c r="S803">
        <f t="shared" si="74"/>
        <v>0.68643432177578523</v>
      </c>
    </row>
    <row r="804" spans="11:19" x14ac:dyDescent="0.25">
      <c r="K804" t="s">
        <v>30</v>
      </c>
      <c r="L804" t="s">
        <v>23</v>
      </c>
      <c r="M804">
        <v>2.9</v>
      </c>
      <c r="N804">
        <v>1.42</v>
      </c>
      <c r="O804" t="s">
        <v>241</v>
      </c>
      <c r="P804" s="12">
        <f t="shared" si="71"/>
        <v>45179.708333333336</v>
      </c>
      <c r="Q804" s="13">
        <f t="shared" ca="1" si="72"/>
        <v>1694365200.0000002</v>
      </c>
      <c r="R804">
        <f t="shared" si="73"/>
        <v>0.35939776590577954</v>
      </c>
      <c r="S804">
        <f t="shared" si="74"/>
        <v>0.69069888295288973</v>
      </c>
    </row>
    <row r="805" spans="11:19" x14ac:dyDescent="0.25">
      <c r="K805" t="s">
        <v>30</v>
      </c>
      <c r="L805" t="s">
        <v>23</v>
      </c>
      <c r="M805">
        <v>2.8</v>
      </c>
      <c r="N805">
        <v>1.44</v>
      </c>
      <c r="O805" t="s">
        <v>241</v>
      </c>
      <c r="P805" s="12">
        <f t="shared" si="71"/>
        <v>45179.708333333336</v>
      </c>
      <c r="Q805" s="13">
        <f t="shared" ca="1" si="72"/>
        <v>1694365200.0000002</v>
      </c>
      <c r="R805">
        <f t="shared" si="73"/>
        <v>0.33730158730158727</v>
      </c>
      <c r="S805">
        <f t="shared" si="74"/>
        <v>0.67965079365079362</v>
      </c>
    </row>
    <row r="806" spans="11:19" x14ac:dyDescent="0.25">
      <c r="K806" t="s">
        <v>30</v>
      </c>
      <c r="L806" t="s">
        <v>23</v>
      </c>
      <c r="M806">
        <v>2.93</v>
      </c>
      <c r="N806">
        <v>1.45</v>
      </c>
      <c r="O806" t="s">
        <v>241</v>
      </c>
      <c r="P806" s="12">
        <f t="shared" si="71"/>
        <v>45179.708333333336</v>
      </c>
      <c r="Q806" s="13">
        <f t="shared" ca="1" si="72"/>
        <v>1694365200.0000002</v>
      </c>
      <c r="R806">
        <f t="shared" si="73"/>
        <v>0.34835824408614813</v>
      </c>
      <c r="S806">
        <f t="shared" si="74"/>
        <v>0.68517912204307407</v>
      </c>
    </row>
    <row r="807" spans="11:19" x14ac:dyDescent="0.25">
      <c r="K807" t="s">
        <v>30</v>
      </c>
      <c r="L807" t="s">
        <v>23</v>
      </c>
      <c r="M807">
        <v>2.8</v>
      </c>
      <c r="N807">
        <v>1.45</v>
      </c>
      <c r="O807" t="s">
        <v>241</v>
      </c>
      <c r="P807" s="12">
        <f t="shared" si="71"/>
        <v>45179.708333333336</v>
      </c>
      <c r="Q807" s="13">
        <f t="shared" ca="1" si="72"/>
        <v>1694365200.0000002</v>
      </c>
      <c r="R807">
        <f t="shared" si="73"/>
        <v>0.332512315270936</v>
      </c>
      <c r="S807">
        <f t="shared" si="74"/>
        <v>0.67725615763546798</v>
      </c>
    </row>
    <row r="808" spans="11:19" x14ac:dyDescent="0.25">
      <c r="K808" t="s">
        <v>30</v>
      </c>
      <c r="L808" t="s">
        <v>23</v>
      </c>
      <c r="M808">
        <v>2.75</v>
      </c>
      <c r="N808">
        <v>1.43</v>
      </c>
      <c r="O808" t="s">
        <v>241</v>
      </c>
      <c r="P808" s="12">
        <f t="shared" si="71"/>
        <v>45179.708333333336</v>
      </c>
      <c r="Q808" s="13">
        <f t="shared" ca="1" si="72"/>
        <v>1694365200.0000002</v>
      </c>
      <c r="R808">
        <f t="shared" si="73"/>
        <v>0.33566433566433573</v>
      </c>
      <c r="S808">
        <f t="shared" si="74"/>
        <v>0.67883216783216782</v>
      </c>
    </row>
    <row r="809" spans="11:19" x14ac:dyDescent="0.25">
      <c r="K809" t="s">
        <v>30</v>
      </c>
      <c r="L809" t="s">
        <v>23</v>
      </c>
      <c r="M809">
        <v>2.93</v>
      </c>
      <c r="N809">
        <v>1.45</v>
      </c>
      <c r="O809" t="s">
        <v>241</v>
      </c>
      <c r="P809" s="12">
        <f t="shared" si="71"/>
        <v>45179.708333333336</v>
      </c>
      <c r="Q809" s="13">
        <f t="shared" ca="1" si="72"/>
        <v>1694365200.0000002</v>
      </c>
      <c r="R809">
        <f t="shared" si="73"/>
        <v>0.34835824408614813</v>
      </c>
      <c r="S809">
        <f t="shared" si="74"/>
        <v>0.68517912204307407</v>
      </c>
    </row>
    <row r="810" spans="11:19" x14ac:dyDescent="0.25">
      <c r="K810" t="s">
        <v>30</v>
      </c>
      <c r="L810" t="s">
        <v>23</v>
      </c>
      <c r="M810">
        <v>2.95</v>
      </c>
      <c r="N810">
        <v>1.43</v>
      </c>
      <c r="O810" t="s">
        <v>241</v>
      </c>
      <c r="P810" s="12">
        <f t="shared" si="71"/>
        <v>45179.708333333336</v>
      </c>
      <c r="Q810" s="13">
        <f t="shared" ca="1" si="72"/>
        <v>1694365200.0000002</v>
      </c>
      <c r="R810">
        <f t="shared" si="73"/>
        <v>0.36031764845324177</v>
      </c>
      <c r="S810">
        <f t="shared" si="74"/>
        <v>0.69115882422662089</v>
      </c>
    </row>
    <row r="811" spans="11:19" x14ac:dyDescent="0.25">
      <c r="K811" t="s">
        <v>30</v>
      </c>
      <c r="L811" t="s">
        <v>23</v>
      </c>
      <c r="M811">
        <v>2.8</v>
      </c>
      <c r="N811">
        <v>1.44</v>
      </c>
      <c r="O811" t="s">
        <v>241</v>
      </c>
      <c r="P811" s="12">
        <f t="shared" si="71"/>
        <v>45179.708333333336</v>
      </c>
      <c r="Q811" s="13">
        <f t="shared" ca="1" si="72"/>
        <v>1694365200.0000002</v>
      </c>
      <c r="R811">
        <f t="shared" si="73"/>
        <v>0.33730158730158727</v>
      </c>
      <c r="S811">
        <f t="shared" si="74"/>
        <v>0.67965079365079362</v>
      </c>
    </row>
    <row r="812" spans="11:19" x14ac:dyDescent="0.25">
      <c r="K812" t="s">
        <v>30</v>
      </c>
      <c r="L812" t="s">
        <v>23</v>
      </c>
      <c r="M812">
        <v>2.9</v>
      </c>
      <c r="N812">
        <v>1.43</v>
      </c>
      <c r="O812" t="s">
        <v>241</v>
      </c>
      <c r="P812" s="12">
        <f t="shared" si="71"/>
        <v>45179.708333333336</v>
      </c>
      <c r="Q812" s="13">
        <f t="shared" ca="1" si="72"/>
        <v>1694365200.0000002</v>
      </c>
      <c r="R812">
        <f t="shared" si="73"/>
        <v>0.35447311309380281</v>
      </c>
      <c r="S812">
        <f t="shared" si="74"/>
        <v>0.68823655654690141</v>
      </c>
    </row>
    <row r="813" spans="11:19" x14ac:dyDescent="0.25">
      <c r="K813" t="s">
        <v>30</v>
      </c>
      <c r="L813" t="s">
        <v>23</v>
      </c>
      <c r="M813">
        <v>2.9</v>
      </c>
      <c r="N813">
        <v>1.45</v>
      </c>
      <c r="O813" t="s">
        <v>241</v>
      </c>
      <c r="P813" s="12">
        <f t="shared" si="71"/>
        <v>45179.708333333336</v>
      </c>
      <c r="Q813" s="13">
        <f t="shared" ca="1" si="72"/>
        <v>1694365200.0000002</v>
      </c>
      <c r="R813">
        <f t="shared" si="73"/>
        <v>0.34482758620689657</v>
      </c>
      <c r="S813">
        <f t="shared" si="74"/>
        <v>0.6834137931034483</v>
      </c>
    </row>
    <row r="814" spans="11:19" x14ac:dyDescent="0.25">
      <c r="K814" t="s">
        <v>30</v>
      </c>
      <c r="L814" t="s">
        <v>23</v>
      </c>
      <c r="M814">
        <v>2.88</v>
      </c>
      <c r="N814">
        <v>1.44</v>
      </c>
      <c r="O814" t="s">
        <v>241</v>
      </c>
      <c r="P814" s="12">
        <f t="shared" si="71"/>
        <v>45179.708333333336</v>
      </c>
      <c r="Q814" s="13">
        <f t="shared" ca="1" si="72"/>
        <v>1694365200.0000002</v>
      </c>
      <c r="R814">
        <f t="shared" si="73"/>
        <v>0.34722222222222221</v>
      </c>
      <c r="S814">
        <f t="shared" si="74"/>
        <v>0.68461111111111106</v>
      </c>
    </row>
    <row r="815" spans="11:19" x14ac:dyDescent="0.25">
      <c r="K815" t="s">
        <v>30</v>
      </c>
      <c r="L815" t="s">
        <v>23</v>
      </c>
      <c r="M815">
        <v>2.75</v>
      </c>
      <c r="N815">
        <v>1.43</v>
      </c>
      <c r="O815" t="s">
        <v>241</v>
      </c>
      <c r="P815" s="12">
        <f t="shared" si="71"/>
        <v>45179.708333333336</v>
      </c>
      <c r="Q815" s="13">
        <f t="shared" ca="1" si="72"/>
        <v>1694365200.0000002</v>
      </c>
      <c r="R815">
        <f t="shared" si="73"/>
        <v>0.33566433566433573</v>
      </c>
      <c r="S815">
        <f t="shared" si="74"/>
        <v>0.67883216783216782</v>
      </c>
    </row>
    <row r="816" spans="11:19" x14ac:dyDescent="0.25">
      <c r="K816" t="s">
        <v>31</v>
      </c>
      <c r="L816" t="s">
        <v>32</v>
      </c>
      <c r="M816">
        <v>2.68</v>
      </c>
      <c r="N816">
        <v>1.5</v>
      </c>
      <c r="O816" t="s">
        <v>241</v>
      </c>
      <c r="P816" s="12">
        <f t="shared" si="71"/>
        <v>45179.850694444445</v>
      </c>
      <c r="Q816" s="13">
        <f t="shared" ca="1" si="72"/>
        <v>1694377500</v>
      </c>
      <c r="R816">
        <f t="shared" si="73"/>
        <v>0.29353233830845771</v>
      </c>
      <c r="S816">
        <f t="shared" si="74"/>
        <v>0.65776616915422892</v>
      </c>
    </row>
    <row r="817" spans="11:19" x14ac:dyDescent="0.25">
      <c r="K817" t="s">
        <v>31</v>
      </c>
      <c r="L817" t="s">
        <v>32</v>
      </c>
      <c r="M817">
        <v>2.58</v>
      </c>
      <c r="N817">
        <v>1.53</v>
      </c>
      <c r="O817" t="s">
        <v>241</v>
      </c>
      <c r="P817" s="12">
        <f t="shared" si="71"/>
        <v>45179.850694444445</v>
      </c>
      <c r="Q817" s="13">
        <f t="shared" ca="1" si="72"/>
        <v>1694377500</v>
      </c>
      <c r="R817">
        <f t="shared" si="73"/>
        <v>0.26599787201702391</v>
      </c>
      <c r="S817">
        <f t="shared" si="74"/>
        <v>0.64399893600851199</v>
      </c>
    </row>
    <row r="818" spans="11:19" x14ac:dyDescent="0.25">
      <c r="K818" t="s">
        <v>31</v>
      </c>
      <c r="L818" t="s">
        <v>32</v>
      </c>
      <c r="M818">
        <v>2.61</v>
      </c>
      <c r="N818">
        <v>1.5</v>
      </c>
      <c r="O818" t="s">
        <v>241</v>
      </c>
      <c r="P818" s="12">
        <f t="shared" si="71"/>
        <v>45179.850694444445</v>
      </c>
      <c r="Q818" s="13">
        <f t="shared" ca="1" si="72"/>
        <v>1694377500</v>
      </c>
      <c r="R818">
        <f t="shared" si="73"/>
        <v>0.28352490421455934</v>
      </c>
      <c r="S818">
        <f t="shared" si="74"/>
        <v>0.65276245210727968</v>
      </c>
    </row>
    <row r="819" spans="11:19" x14ac:dyDescent="0.25">
      <c r="K819" t="s">
        <v>31</v>
      </c>
      <c r="L819" t="s">
        <v>32</v>
      </c>
      <c r="M819">
        <v>2.65</v>
      </c>
      <c r="N819">
        <v>1.5</v>
      </c>
      <c r="O819" t="s">
        <v>241</v>
      </c>
      <c r="P819" s="12">
        <f t="shared" si="71"/>
        <v>45179.850694444445</v>
      </c>
      <c r="Q819" s="13">
        <f t="shared" ca="1" si="72"/>
        <v>1694377500</v>
      </c>
      <c r="R819">
        <f t="shared" si="73"/>
        <v>0.28930817610062887</v>
      </c>
      <c r="S819">
        <f t="shared" si="74"/>
        <v>0.65565408805031444</v>
      </c>
    </row>
    <row r="820" spans="11:19" x14ac:dyDescent="0.25">
      <c r="K820" t="s">
        <v>31</v>
      </c>
      <c r="L820" t="s">
        <v>32</v>
      </c>
      <c r="M820">
        <v>2.57</v>
      </c>
      <c r="N820">
        <v>1.51</v>
      </c>
      <c r="O820" t="s">
        <v>241</v>
      </c>
      <c r="P820" s="12">
        <f t="shared" si="71"/>
        <v>45179.850694444445</v>
      </c>
      <c r="Q820" s="13">
        <f t="shared" ca="1" si="72"/>
        <v>1694377500</v>
      </c>
      <c r="R820">
        <f t="shared" si="73"/>
        <v>0.27314659726338036</v>
      </c>
      <c r="S820">
        <f t="shared" si="74"/>
        <v>0.64757329863169022</v>
      </c>
    </row>
    <row r="821" spans="11:19" x14ac:dyDescent="0.25">
      <c r="K821" t="s">
        <v>31</v>
      </c>
      <c r="L821" t="s">
        <v>32</v>
      </c>
      <c r="M821">
        <v>2.65</v>
      </c>
      <c r="N821">
        <v>1.53</v>
      </c>
      <c r="O821" t="s">
        <v>241</v>
      </c>
      <c r="P821" s="12">
        <f t="shared" si="71"/>
        <v>45179.850694444445</v>
      </c>
      <c r="Q821" s="13">
        <f t="shared" ca="1" si="72"/>
        <v>1694377500</v>
      </c>
      <c r="R821">
        <f t="shared" si="73"/>
        <v>0.27623628067579231</v>
      </c>
      <c r="S821">
        <f t="shared" si="74"/>
        <v>0.64911814033789617</v>
      </c>
    </row>
    <row r="822" spans="11:19" x14ac:dyDescent="0.25">
      <c r="K822" t="s">
        <v>31</v>
      </c>
      <c r="L822" t="s">
        <v>32</v>
      </c>
      <c r="M822">
        <v>2.5499999999999998</v>
      </c>
      <c r="N822">
        <v>1.54</v>
      </c>
      <c r="O822" t="s">
        <v>241</v>
      </c>
      <c r="P822" s="12">
        <f t="shared" si="71"/>
        <v>45179.850694444445</v>
      </c>
      <c r="Q822" s="13">
        <f t="shared" ca="1" si="72"/>
        <v>1694377500</v>
      </c>
      <c r="R822">
        <f t="shared" si="73"/>
        <v>0.25719378660555126</v>
      </c>
      <c r="S822">
        <f t="shared" si="74"/>
        <v>0.63959689330277558</v>
      </c>
    </row>
    <row r="823" spans="11:19" x14ac:dyDescent="0.25">
      <c r="K823" t="s">
        <v>31</v>
      </c>
      <c r="L823" t="s">
        <v>32</v>
      </c>
      <c r="M823">
        <v>2.5</v>
      </c>
      <c r="N823">
        <v>1.5</v>
      </c>
      <c r="O823" t="s">
        <v>241</v>
      </c>
      <c r="P823" s="12">
        <f t="shared" si="71"/>
        <v>45179.850694444445</v>
      </c>
      <c r="Q823" s="13">
        <f t="shared" ca="1" si="72"/>
        <v>1694377500</v>
      </c>
      <c r="R823">
        <f t="shared" si="73"/>
        <v>0.26666666666666661</v>
      </c>
      <c r="S823">
        <f t="shared" si="74"/>
        <v>0.64433333333333331</v>
      </c>
    </row>
    <row r="824" spans="11:19" x14ac:dyDescent="0.25">
      <c r="K824" t="s">
        <v>31</v>
      </c>
      <c r="L824" t="s">
        <v>32</v>
      </c>
      <c r="M824">
        <v>2.65</v>
      </c>
      <c r="N824">
        <v>1.53</v>
      </c>
      <c r="O824" t="s">
        <v>241</v>
      </c>
      <c r="P824" s="12">
        <f t="shared" si="71"/>
        <v>45179.850694444445</v>
      </c>
      <c r="Q824" s="13">
        <f t="shared" ca="1" si="72"/>
        <v>1694377500</v>
      </c>
      <c r="R824">
        <f t="shared" si="73"/>
        <v>0.27623628067579231</v>
      </c>
      <c r="S824">
        <f t="shared" si="74"/>
        <v>0.64911814033789617</v>
      </c>
    </row>
    <row r="825" spans="11:19" x14ac:dyDescent="0.25">
      <c r="K825" t="s">
        <v>31</v>
      </c>
      <c r="L825" t="s">
        <v>32</v>
      </c>
      <c r="M825">
        <v>2.7</v>
      </c>
      <c r="N825">
        <v>1.5</v>
      </c>
      <c r="O825" t="s">
        <v>241</v>
      </c>
      <c r="P825" s="12">
        <f t="shared" si="71"/>
        <v>45179.850694444445</v>
      </c>
      <c r="Q825" s="13">
        <f t="shared" ca="1" si="72"/>
        <v>1694377500</v>
      </c>
      <c r="R825">
        <f t="shared" si="73"/>
        <v>0.29629629629629628</v>
      </c>
      <c r="S825">
        <f t="shared" si="74"/>
        <v>0.65914814814814815</v>
      </c>
    </row>
    <row r="826" spans="11:19" x14ac:dyDescent="0.25">
      <c r="K826" t="s">
        <v>31</v>
      </c>
      <c r="L826" t="s">
        <v>32</v>
      </c>
      <c r="M826">
        <v>2.5499999999999998</v>
      </c>
      <c r="N826">
        <v>1.53</v>
      </c>
      <c r="O826" t="s">
        <v>241</v>
      </c>
      <c r="P826" s="12">
        <f t="shared" si="71"/>
        <v>45179.850694444445</v>
      </c>
      <c r="Q826" s="13">
        <f t="shared" ca="1" si="72"/>
        <v>1694377500</v>
      </c>
      <c r="R826">
        <f t="shared" si="73"/>
        <v>0.26143790849673199</v>
      </c>
      <c r="S826">
        <f t="shared" si="74"/>
        <v>0.641718954248366</v>
      </c>
    </row>
    <row r="827" spans="11:19" x14ac:dyDescent="0.25">
      <c r="K827" t="s">
        <v>31</v>
      </c>
      <c r="L827" t="s">
        <v>32</v>
      </c>
      <c r="M827">
        <v>2.64</v>
      </c>
      <c r="N827">
        <v>1.51</v>
      </c>
      <c r="O827" t="s">
        <v>241</v>
      </c>
      <c r="P827" s="12">
        <f t="shared" si="71"/>
        <v>45179.850694444445</v>
      </c>
      <c r="Q827" s="13">
        <f t="shared" ca="1" si="72"/>
        <v>1694377500</v>
      </c>
      <c r="R827">
        <f t="shared" si="73"/>
        <v>0.28346377684126034</v>
      </c>
      <c r="S827">
        <f t="shared" si="74"/>
        <v>0.65273188842063012</v>
      </c>
    </row>
    <row r="828" spans="11:19" x14ac:dyDescent="0.25">
      <c r="K828" t="s">
        <v>31</v>
      </c>
      <c r="L828" t="s">
        <v>32</v>
      </c>
      <c r="M828">
        <v>2.7</v>
      </c>
      <c r="N828">
        <v>1.5</v>
      </c>
      <c r="O828" t="s">
        <v>241</v>
      </c>
      <c r="P828" s="12">
        <f t="shared" si="71"/>
        <v>45179.850694444445</v>
      </c>
      <c r="Q828" s="13">
        <f t="shared" ca="1" si="72"/>
        <v>1694377500</v>
      </c>
      <c r="R828">
        <f t="shared" si="73"/>
        <v>0.29629629629629628</v>
      </c>
      <c r="S828">
        <f t="shared" si="74"/>
        <v>0.65914814814814815</v>
      </c>
    </row>
    <row r="829" spans="11:19" x14ac:dyDescent="0.25">
      <c r="K829" t="s">
        <v>31</v>
      </c>
      <c r="L829" t="s">
        <v>32</v>
      </c>
      <c r="M829">
        <v>2.68</v>
      </c>
      <c r="N829">
        <v>1.5</v>
      </c>
      <c r="O829" t="s">
        <v>241</v>
      </c>
      <c r="P829" s="12">
        <f t="shared" si="71"/>
        <v>45179.850694444445</v>
      </c>
      <c r="Q829" s="13">
        <f t="shared" ca="1" si="72"/>
        <v>1694377500</v>
      </c>
      <c r="R829">
        <f t="shared" si="73"/>
        <v>0.29353233830845771</v>
      </c>
      <c r="S829">
        <f t="shared" si="74"/>
        <v>0.65776616915422892</v>
      </c>
    </row>
    <row r="830" spans="11:19" x14ac:dyDescent="0.25">
      <c r="K830" t="s">
        <v>31</v>
      </c>
      <c r="L830" t="s">
        <v>32</v>
      </c>
      <c r="M830">
        <v>2.5</v>
      </c>
      <c r="N830">
        <v>1.5</v>
      </c>
      <c r="O830" t="s">
        <v>241</v>
      </c>
      <c r="P830" s="12">
        <f t="shared" si="71"/>
        <v>45179.850694444445</v>
      </c>
      <c r="Q830" s="13">
        <f t="shared" ca="1" si="72"/>
        <v>1694377500</v>
      </c>
      <c r="R830">
        <f t="shared" si="73"/>
        <v>0.26666666666666661</v>
      </c>
      <c r="S830">
        <f t="shared" si="74"/>
        <v>0.64433333333333331</v>
      </c>
    </row>
    <row r="831" spans="11:19" x14ac:dyDescent="0.25">
      <c r="K831" t="s">
        <v>33</v>
      </c>
      <c r="L831" t="s">
        <v>32</v>
      </c>
      <c r="M831">
        <v>1.49</v>
      </c>
      <c r="N831">
        <v>2.72</v>
      </c>
      <c r="O831" t="s">
        <v>241</v>
      </c>
      <c r="P831" s="12">
        <f t="shared" si="71"/>
        <v>45179.850694444445</v>
      </c>
      <c r="Q831" s="13">
        <f t="shared" ca="1" si="72"/>
        <v>1694377500</v>
      </c>
      <c r="R831">
        <f t="shared" si="73"/>
        <v>0.30349388077378608</v>
      </c>
      <c r="S831">
        <f t="shared" si="74"/>
        <v>0.66274694038689308</v>
      </c>
    </row>
    <row r="832" spans="11:19" x14ac:dyDescent="0.25">
      <c r="K832" t="s">
        <v>33</v>
      </c>
      <c r="L832" t="s">
        <v>32</v>
      </c>
      <c r="M832">
        <v>1.56</v>
      </c>
      <c r="N832">
        <v>2.52</v>
      </c>
      <c r="O832" t="s">
        <v>241</v>
      </c>
      <c r="P832" s="12">
        <f t="shared" si="71"/>
        <v>45179.850694444445</v>
      </c>
      <c r="Q832" s="13">
        <f t="shared" ca="1" si="72"/>
        <v>1694377500</v>
      </c>
      <c r="R832">
        <f t="shared" si="73"/>
        <v>0.24420024420024417</v>
      </c>
      <c r="S832">
        <f t="shared" si="74"/>
        <v>0.63310012210012212</v>
      </c>
    </row>
    <row r="833" spans="11:19" x14ac:dyDescent="0.25">
      <c r="K833" t="s">
        <v>33</v>
      </c>
      <c r="L833" t="s">
        <v>32</v>
      </c>
      <c r="M833">
        <v>1.49</v>
      </c>
      <c r="N833">
        <v>2.65</v>
      </c>
      <c r="O833" t="s">
        <v>241</v>
      </c>
      <c r="P833" s="12">
        <f t="shared" si="71"/>
        <v>45179.850694444445</v>
      </c>
      <c r="Q833" s="13">
        <f t="shared" ca="1" si="72"/>
        <v>1694377500</v>
      </c>
      <c r="R833">
        <f t="shared" si="73"/>
        <v>0.2937824490312777</v>
      </c>
      <c r="S833">
        <f t="shared" si="74"/>
        <v>0.65789122451563886</v>
      </c>
    </row>
    <row r="834" spans="11:19" x14ac:dyDescent="0.25">
      <c r="K834" t="s">
        <v>33</v>
      </c>
      <c r="L834" t="s">
        <v>32</v>
      </c>
      <c r="M834">
        <v>1.48</v>
      </c>
      <c r="N834">
        <v>2.75</v>
      </c>
      <c r="O834" t="s">
        <v>241</v>
      </c>
      <c r="P834" s="12">
        <f t="shared" si="71"/>
        <v>45179.850694444445</v>
      </c>
      <c r="Q834" s="13">
        <f t="shared" ca="1" si="72"/>
        <v>1694377500</v>
      </c>
      <c r="R834">
        <f t="shared" si="73"/>
        <v>0.31203931203931201</v>
      </c>
      <c r="S834">
        <f t="shared" si="74"/>
        <v>0.66701965601965596</v>
      </c>
    </row>
    <row r="835" spans="11:19" x14ac:dyDescent="0.25">
      <c r="K835" t="s">
        <v>33</v>
      </c>
      <c r="L835" t="s">
        <v>32</v>
      </c>
      <c r="M835">
        <v>1.5</v>
      </c>
      <c r="N835">
        <v>2.63</v>
      </c>
      <c r="O835" t="s">
        <v>241</v>
      </c>
      <c r="P835" s="12">
        <f t="shared" si="71"/>
        <v>45179.850694444445</v>
      </c>
      <c r="Q835" s="13">
        <f t="shared" ca="1" si="72"/>
        <v>1694377500</v>
      </c>
      <c r="R835">
        <f t="shared" si="73"/>
        <v>0.28643852978453732</v>
      </c>
      <c r="S835">
        <f t="shared" si="74"/>
        <v>0.65421926489226867</v>
      </c>
    </row>
    <row r="836" spans="11:19" x14ac:dyDescent="0.25">
      <c r="K836" t="s">
        <v>33</v>
      </c>
      <c r="L836" t="s">
        <v>32</v>
      </c>
      <c r="M836">
        <v>1.56</v>
      </c>
      <c r="N836">
        <v>2.6</v>
      </c>
      <c r="O836" t="s">
        <v>241</v>
      </c>
      <c r="P836" s="12">
        <f t="shared" si="71"/>
        <v>45179.850694444445</v>
      </c>
      <c r="Q836" s="13">
        <f t="shared" ca="1" si="72"/>
        <v>1694377500</v>
      </c>
      <c r="R836">
        <f t="shared" si="73"/>
        <v>0.25641025641025639</v>
      </c>
      <c r="S836">
        <f t="shared" si="74"/>
        <v>0.6392051282051282</v>
      </c>
    </row>
    <row r="837" spans="11:19" x14ac:dyDescent="0.25">
      <c r="K837" t="s">
        <v>33</v>
      </c>
      <c r="L837" t="s">
        <v>32</v>
      </c>
      <c r="M837">
        <v>1.54</v>
      </c>
      <c r="N837">
        <v>2.5499999999999998</v>
      </c>
      <c r="O837" t="s">
        <v>241</v>
      </c>
      <c r="P837" s="12">
        <f t="shared" ref="P837:P900" si="75">DATEVALUE(MID(L837,1,10))+TIMEVALUE(MID(L837,12,8))</f>
        <v>45179.850694444445</v>
      </c>
      <c r="Q837" s="13">
        <f t="shared" ref="Q837:Q900" ca="1" si="76">IF(O837&gt;TODAY(),86400*(P837-25569),100)</f>
        <v>1694377500</v>
      </c>
      <c r="R837">
        <f t="shared" ref="R837:R900" si="77">ABS(1/M837-1/N837)</f>
        <v>0.25719378660555126</v>
      </c>
      <c r="S837">
        <f t="shared" ref="S837:S900" si="78">0.511+R837/2</f>
        <v>0.63959689330277558</v>
      </c>
    </row>
    <row r="838" spans="11:19" x14ac:dyDescent="0.25">
      <c r="K838" t="s">
        <v>33</v>
      </c>
      <c r="L838" t="s">
        <v>32</v>
      </c>
      <c r="M838">
        <v>1.48</v>
      </c>
      <c r="N838">
        <v>2.6</v>
      </c>
      <c r="O838" t="s">
        <v>241</v>
      </c>
      <c r="P838" s="12">
        <f t="shared" si="75"/>
        <v>45179.850694444445</v>
      </c>
      <c r="Q838" s="13">
        <f t="shared" ca="1" si="76"/>
        <v>1694377500</v>
      </c>
      <c r="R838">
        <f t="shared" si="77"/>
        <v>0.29106029106029108</v>
      </c>
      <c r="S838">
        <f t="shared" si="78"/>
        <v>0.65653014553014555</v>
      </c>
    </row>
    <row r="839" spans="11:19" x14ac:dyDescent="0.25">
      <c r="K839" t="s">
        <v>33</v>
      </c>
      <c r="L839" t="s">
        <v>32</v>
      </c>
      <c r="M839">
        <v>1.56</v>
      </c>
      <c r="N839">
        <v>2.6</v>
      </c>
      <c r="O839" t="s">
        <v>241</v>
      </c>
      <c r="P839" s="12">
        <f t="shared" si="75"/>
        <v>45179.850694444445</v>
      </c>
      <c r="Q839" s="13">
        <f t="shared" ca="1" si="76"/>
        <v>1694377500</v>
      </c>
      <c r="R839">
        <f t="shared" si="77"/>
        <v>0.25641025641025639</v>
      </c>
      <c r="S839">
        <f t="shared" si="78"/>
        <v>0.6392051282051282</v>
      </c>
    </row>
    <row r="840" spans="11:19" x14ac:dyDescent="0.25">
      <c r="K840" t="s">
        <v>33</v>
      </c>
      <c r="L840" t="s">
        <v>32</v>
      </c>
      <c r="M840">
        <v>1.5</v>
      </c>
      <c r="N840">
        <v>2.7</v>
      </c>
      <c r="O840" t="s">
        <v>241</v>
      </c>
      <c r="P840" s="12">
        <f t="shared" si="75"/>
        <v>45179.850694444445</v>
      </c>
      <c r="Q840" s="13">
        <f t="shared" ca="1" si="76"/>
        <v>1694377500</v>
      </c>
      <c r="R840">
        <f t="shared" si="77"/>
        <v>0.29629629629629628</v>
      </c>
      <c r="S840">
        <f t="shared" si="78"/>
        <v>0.65914814814814815</v>
      </c>
    </row>
    <row r="841" spans="11:19" x14ac:dyDescent="0.25">
      <c r="K841" t="s">
        <v>33</v>
      </c>
      <c r="L841" t="s">
        <v>32</v>
      </c>
      <c r="M841">
        <v>1.53</v>
      </c>
      <c r="N841">
        <v>2.5499999999999998</v>
      </c>
      <c r="O841" t="s">
        <v>241</v>
      </c>
      <c r="P841" s="12">
        <f t="shared" si="75"/>
        <v>45179.850694444445</v>
      </c>
      <c r="Q841" s="13">
        <f t="shared" ca="1" si="76"/>
        <v>1694377500</v>
      </c>
      <c r="R841">
        <f t="shared" si="77"/>
        <v>0.26143790849673199</v>
      </c>
      <c r="S841">
        <f t="shared" si="78"/>
        <v>0.641718954248366</v>
      </c>
    </row>
    <row r="842" spans="11:19" x14ac:dyDescent="0.25">
      <c r="K842" t="s">
        <v>33</v>
      </c>
      <c r="L842" t="s">
        <v>32</v>
      </c>
      <c r="M842">
        <v>1.51</v>
      </c>
      <c r="N842">
        <v>2.64</v>
      </c>
      <c r="O842" t="s">
        <v>241</v>
      </c>
      <c r="P842" s="12">
        <f t="shared" si="75"/>
        <v>45179.850694444445</v>
      </c>
      <c r="Q842" s="13">
        <f t="shared" ca="1" si="76"/>
        <v>1694377500</v>
      </c>
      <c r="R842">
        <f t="shared" si="77"/>
        <v>0.28346377684126034</v>
      </c>
      <c r="S842">
        <f t="shared" si="78"/>
        <v>0.65273188842063012</v>
      </c>
    </row>
    <row r="843" spans="11:19" x14ac:dyDescent="0.25">
      <c r="K843" t="s">
        <v>33</v>
      </c>
      <c r="L843" t="s">
        <v>32</v>
      </c>
      <c r="M843">
        <v>1.5</v>
      </c>
      <c r="N843">
        <v>2.7</v>
      </c>
      <c r="O843" t="s">
        <v>241</v>
      </c>
      <c r="P843" s="12">
        <f t="shared" si="75"/>
        <v>45179.850694444445</v>
      </c>
      <c r="Q843" s="13">
        <f t="shared" ca="1" si="76"/>
        <v>1694377500</v>
      </c>
      <c r="R843">
        <f t="shared" si="77"/>
        <v>0.29629629629629628</v>
      </c>
      <c r="S843">
        <f t="shared" si="78"/>
        <v>0.65914814814814815</v>
      </c>
    </row>
    <row r="844" spans="11:19" x14ac:dyDescent="0.25">
      <c r="K844" t="s">
        <v>33</v>
      </c>
      <c r="L844" t="s">
        <v>32</v>
      </c>
      <c r="M844">
        <v>1.56</v>
      </c>
      <c r="N844">
        <v>2.52</v>
      </c>
      <c r="O844" t="s">
        <v>241</v>
      </c>
      <c r="P844" s="12">
        <f t="shared" si="75"/>
        <v>45179.850694444445</v>
      </c>
      <c r="Q844" s="13">
        <f t="shared" ca="1" si="76"/>
        <v>1694377500</v>
      </c>
      <c r="R844">
        <f t="shared" si="77"/>
        <v>0.24420024420024417</v>
      </c>
      <c r="S844">
        <f t="shared" si="78"/>
        <v>0.63310012210012212</v>
      </c>
    </row>
    <row r="845" spans="11:19" x14ac:dyDescent="0.25">
      <c r="K845" t="s">
        <v>33</v>
      </c>
      <c r="L845" t="s">
        <v>32</v>
      </c>
      <c r="M845">
        <v>1.48</v>
      </c>
      <c r="N845">
        <v>2.6</v>
      </c>
      <c r="O845" t="s">
        <v>241</v>
      </c>
      <c r="P845" s="12">
        <f t="shared" si="75"/>
        <v>45179.850694444445</v>
      </c>
      <c r="Q845" s="13">
        <f t="shared" ca="1" si="76"/>
        <v>1694377500</v>
      </c>
      <c r="R845">
        <f t="shared" si="77"/>
        <v>0.29106029106029108</v>
      </c>
      <c r="S845">
        <f t="shared" si="78"/>
        <v>0.65653014553014555</v>
      </c>
    </row>
    <row r="846" spans="11:19" x14ac:dyDescent="0.25">
      <c r="K846" t="s">
        <v>34</v>
      </c>
      <c r="L846" t="s">
        <v>32</v>
      </c>
      <c r="M846">
        <v>3.05</v>
      </c>
      <c r="N846">
        <v>1.4</v>
      </c>
      <c r="O846" t="s">
        <v>241</v>
      </c>
      <c r="P846" s="12">
        <f t="shared" si="75"/>
        <v>45179.850694444445</v>
      </c>
      <c r="Q846" s="13">
        <f t="shared" ca="1" si="76"/>
        <v>1694377500</v>
      </c>
      <c r="R846">
        <f t="shared" si="77"/>
        <v>0.38641686182669788</v>
      </c>
      <c r="S846">
        <f t="shared" si="78"/>
        <v>0.70420843091334895</v>
      </c>
    </row>
    <row r="847" spans="11:19" x14ac:dyDescent="0.25">
      <c r="K847" t="s">
        <v>34</v>
      </c>
      <c r="L847" t="s">
        <v>32</v>
      </c>
      <c r="M847">
        <v>2.96</v>
      </c>
      <c r="N847">
        <v>1.42</v>
      </c>
      <c r="O847" t="s">
        <v>241</v>
      </c>
      <c r="P847" s="12">
        <f t="shared" si="75"/>
        <v>45179.850694444445</v>
      </c>
      <c r="Q847" s="13">
        <f t="shared" ca="1" si="76"/>
        <v>1694377500</v>
      </c>
      <c r="R847">
        <f t="shared" si="77"/>
        <v>0.36638751427483829</v>
      </c>
      <c r="S847">
        <f t="shared" si="78"/>
        <v>0.69419375713741915</v>
      </c>
    </row>
    <row r="848" spans="11:19" x14ac:dyDescent="0.25">
      <c r="K848" t="s">
        <v>34</v>
      </c>
      <c r="L848" t="s">
        <v>32</v>
      </c>
      <c r="M848">
        <v>2.94</v>
      </c>
      <c r="N848">
        <v>1.41</v>
      </c>
      <c r="O848" t="s">
        <v>241</v>
      </c>
      <c r="P848" s="12">
        <f t="shared" si="75"/>
        <v>45179.850694444445</v>
      </c>
      <c r="Q848" s="13">
        <f t="shared" ca="1" si="76"/>
        <v>1694377500</v>
      </c>
      <c r="R848">
        <f t="shared" si="77"/>
        <v>0.3690838037342597</v>
      </c>
      <c r="S848">
        <f t="shared" si="78"/>
        <v>0.69554190186712983</v>
      </c>
    </row>
    <row r="849" spans="11:19" x14ac:dyDescent="0.25">
      <c r="K849" t="s">
        <v>34</v>
      </c>
      <c r="L849" t="s">
        <v>32</v>
      </c>
      <c r="M849">
        <v>2.9</v>
      </c>
      <c r="N849">
        <v>1.42</v>
      </c>
      <c r="O849" t="s">
        <v>241</v>
      </c>
      <c r="P849" s="12">
        <f t="shared" si="75"/>
        <v>45179.850694444445</v>
      </c>
      <c r="Q849" s="13">
        <f t="shared" ca="1" si="76"/>
        <v>1694377500</v>
      </c>
      <c r="R849">
        <f t="shared" si="77"/>
        <v>0.35939776590577954</v>
      </c>
      <c r="S849">
        <f t="shared" si="78"/>
        <v>0.69069888295288973</v>
      </c>
    </row>
    <row r="850" spans="11:19" x14ac:dyDescent="0.25">
      <c r="K850" t="s">
        <v>34</v>
      </c>
      <c r="L850" t="s">
        <v>32</v>
      </c>
      <c r="M850">
        <v>2.95</v>
      </c>
      <c r="N850">
        <v>1.42</v>
      </c>
      <c r="O850" t="s">
        <v>241</v>
      </c>
      <c r="P850" s="12">
        <f t="shared" si="75"/>
        <v>45179.850694444445</v>
      </c>
      <c r="Q850" s="13">
        <f t="shared" ca="1" si="76"/>
        <v>1694377500</v>
      </c>
      <c r="R850">
        <f t="shared" si="77"/>
        <v>0.36524230126521851</v>
      </c>
      <c r="S850">
        <f t="shared" si="78"/>
        <v>0.69362115063260932</v>
      </c>
    </row>
    <row r="851" spans="11:19" x14ac:dyDescent="0.25">
      <c r="K851" t="s">
        <v>34</v>
      </c>
      <c r="L851" t="s">
        <v>32</v>
      </c>
      <c r="M851">
        <v>3.05</v>
      </c>
      <c r="N851">
        <v>1.41</v>
      </c>
      <c r="O851" t="s">
        <v>241</v>
      </c>
      <c r="P851" s="12">
        <f t="shared" si="75"/>
        <v>45179.850694444445</v>
      </c>
      <c r="Q851" s="13">
        <f t="shared" ca="1" si="76"/>
        <v>1694377500</v>
      </c>
      <c r="R851">
        <f t="shared" si="77"/>
        <v>0.38135100569701197</v>
      </c>
      <c r="S851">
        <f t="shared" si="78"/>
        <v>0.70167550284850599</v>
      </c>
    </row>
    <row r="852" spans="11:19" x14ac:dyDescent="0.25">
      <c r="K852" t="s">
        <v>34</v>
      </c>
      <c r="L852" t="s">
        <v>32</v>
      </c>
      <c r="M852">
        <v>2.9</v>
      </c>
      <c r="N852">
        <v>1.42</v>
      </c>
      <c r="O852" t="s">
        <v>241</v>
      </c>
      <c r="P852" s="12">
        <f t="shared" si="75"/>
        <v>45179.850694444445</v>
      </c>
      <c r="Q852" s="13">
        <f t="shared" ca="1" si="76"/>
        <v>1694377500</v>
      </c>
      <c r="R852">
        <f t="shared" si="77"/>
        <v>0.35939776590577954</v>
      </c>
      <c r="S852">
        <f t="shared" si="78"/>
        <v>0.69069888295288973</v>
      </c>
    </row>
    <row r="853" spans="11:19" x14ac:dyDescent="0.25">
      <c r="K853" t="s">
        <v>34</v>
      </c>
      <c r="L853" t="s">
        <v>32</v>
      </c>
      <c r="M853">
        <v>2.9</v>
      </c>
      <c r="N853">
        <v>1.4</v>
      </c>
      <c r="O853" t="s">
        <v>241</v>
      </c>
      <c r="P853" s="12">
        <f t="shared" si="75"/>
        <v>45179.850694444445</v>
      </c>
      <c r="Q853" s="13">
        <f t="shared" ca="1" si="76"/>
        <v>1694377500</v>
      </c>
      <c r="R853">
        <f t="shared" si="77"/>
        <v>0.36945812807881773</v>
      </c>
      <c r="S853">
        <f t="shared" si="78"/>
        <v>0.69572906403940893</v>
      </c>
    </row>
    <row r="854" spans="11:19" x14ac:dyDescent="0.25">
      <c r="K854" t="s">
        <v>34</v>
      </c>
      <c r="L854" t="s">
        <v>32</v>
      </c>
      <c r="M854">
        <v>3.05</v>
      </c>
      <c r="N854">
        <v>1.41</v>
      </c>
      <c r="O854" t="s">
        <v>241</v>
      </c>
      <c r="P854" s="12">
        <f t="shared" si="75"/>
        <v>45179.850694444445</v>
      </c>
      <c r="Q854" s="13">
        <f t="shared" ca="1" si="76"/>
        <v>1694377500</v>
      </c>
      <c r="R854">
        <f t="shared" si="77"/>
        <v>0.38135100569701197</v>
      </c>
      <c r="S854">
        <f t="shared" si="78"/>
        <v>0.70167550284850599</v>
      </c>
    </row>
    <row r="855" spans="11:19" x14ac:dyDescent="0.25">
      <c r="K855" t="s">
        <v>34</v>
      </c>
      <c r="L855" t="s">
        <v>32</v>
      </c>
      <c r="M855">
        <v>3</v>
      </c>
      <c r="N855">
        <v>1.42</v>
      </c>
      <c r="O855" t="s">
        <v>241</v>
      </c>
      <c r="P855" s="12">
        <f t="shared" si="75"/>
        <v>45179.850694444445</v>
      </c>
      <c r="Q855" s="13">
        <f t="shared" ca="1" si="76"/>
        <v>1694377500</v>
      </c>
      <c r="R855">
        <f t="shared" si="77"/>
        <v>0.3708920187793428</v>
      </c>
      <c r="S855">
        <f t="shared" si="78"/>
        <v>0.69644600938967138</v>
      </c>
    </row>
    <row r="856" spans="11:19" x14ac:dyDescent="0.25">
      <c r="K856" t="s">
        <v>34</v>
      </c>
      <c r="L856" t="s">
        <v>32</v>
      </c>
      <c r="M856">
        <v>3</v>
      </c>
      <c r="N856">
        <v>1.4</v>
      </c>
      <c r="O856" t="s">
        <v>241</v>
      </c>
      <c r="P856" s="12">
        <f t="shared" si="75"/>
        <v>45179.850694444445</v>
      </c>
      <c r="Q856" s="13">
        <f t="shared" ca="1" si="76"/>
        <v>1694377500</v>
      </c>
      <c r="R856">
        <f t="shared" si="77"/>
        <v>0.38095238095238099</v>
      </c>
      <c r="S856">
        <f t="shared" si="78"/>
        <v>0.70147619047619048</v>
      </c>
    </row>
    <row r="857" spans="11:19" x14ac:dyDescent="0.25">
      <c r="K857" t="s">
        <v>34</v>
      </c>
      <c r="L857" t="s">
        <v>32</v>
      </c>
      <c r="M857">
        <v>3</v>
      </c>
      <c r="N857">
        <v>1.41</v>
      </c>
      <c r="O857" t="s">
        <v>241</v>
      </c>
      <c r="P857" s="12">
        <f t="shared" si="75"/>
        <v>45179.850694444445</v>
      </c>
      <c r="Q857" s="13">
        <f t="shared" ca="1" si="76"/>
        <v>1694377500</v>
      </c>
      <c r="R857">
        <f t="shared" si="77"/>
        <v>0.37588652482269508</v>
      </c>
      <c r="S857">
        <f t="shared" si="78"/>
        <v>0.69894326241134752</v>
      </c>
    </row>
    <row r="858" spans="11:19" x14ac:dyDescent="0.25">
      <c r="K858" t="s">
        <v>34</v>
      </c>
      <c r="L858" t="s">
        <v>32</v>
      </c>
      <c r="M858">
        <v>3</v>
      </c>
      <c r="N858">
        <v>1.42</v>
      </c>
      <c r="O858" t="s">
        <v>241</v>
      </c>
      <c r="P858" s="12">
        <f t="shared" si="75"/>
        <v>45179.850694444445</v>
      </c>
      <c r="Q858" s="13">
        <f t="shared" ca="1" si="76"/>
        <v>1694377500</v>
      </c>
      <c r="R858">
        <f t="shared" si="77"/>
        <v>0.3708920187793428</v>
      </c>
      <c r="S858">
        <f t="shared" si="78"/>
        <v>0.69644600938967138</v>
      </c>
    </row>
    <row r="859" spans="11:19" x14ac:dyDescent="0.25">
      <c r="K859" t="s">
        <v>34</v>
      </c>
      <c r="L859" t="s">
        <v>32</v>
      </c>
      <c r="M859">
        <v>2.92</v>
      </c>
      <c r="N859">
        <v>1.43</v>
      </c>
      <c r="O859" t="s">
        <v>241</v>
      </c>
      <c r="P859" s="12">
        <f t="shared" si="75"/>
        <v>45179.850694444445</v>
      </c>
      <c r="Q859" s="13">
        <f t="shared" ca="1" si="76"/>
        <v>1694377500</v>
      </c>
      <c r="R859">
        <f t="shared" si="77"/>
        <v>0.35683494587604186</v>
      </c>
      <c r="S859">
        <f t="shared" si="78"/>
        <v>0.68941747293802091</v>
      </c>
    </row>
    <row r="860" spans="11:19" x14ac:dyDescent="0.25">
      <c r="K860" t="s">
        <v>34</v>
      </c>
      <c r="L860" t="s">
        <v>32</v>
      </c>
      <c r="M860">
        <v>2.9</v>
      </c>
      <c r="N860">
        <v>1.4</v>
      </c>
      <c r="O860" t="s">
        <v>241</v>
      </c>
      <c r="P860" s="12">
        <f t="shared" si="75"/>
        <v>45179.850694444445</v>
      </c>
      <c r="Q860" s="13">
        <f t="shared" ca="1" si="76"/>
        <v>1694377500</v>
      </c>
      <c r="R860">
        <f t="shared" si="77"/>
        <v>0.36945812807881773</v>
      </c>
      <c r="S860">
        <f t="shared" si="78"/>
        <v>0.69572906403940893</v>
      </c>
    </row>
    <row r="861" spans="11:19" x14ac:dyDescent="0.25">
      <c r="K861" t="s">
        <v>35</v>
      </c>
      <c r="L861" t="s">
        <v>32</v>
      </c>
      <c r="M861">
        <v>1.85</v>
      </c>
      <c r="N861">
        <v>2</v>
      </c>
      <c r="O861" t="s">
        <v>241</v>
      </c>
      <c r="P861" s="12">
        <f t="shared" si="75"/>
        <v>45179.850694444445</v>
      </c>
      <c r="Q861" s="13">
        <f t="shared" ca="1" si="76"/>
        <v>1694377500</v>
      </c>
      <c r="R861">
        <f t="shared" si="77"/>
        <v>4.054054054054046E-2</v>
      </c>
      <c r="S861">
        <f t="shared" si="78"/>
        <v>0.5312702702702703</v>
      </c>
    </row>
    <row r="862" spans="11:19" x14ac:dyDescent="0.25">
      <c r="K862" t="s">
        <v>35</v>
      </c>
      <c r="L862" t="s">
        <v>32</v>
      </c>
      <c r="M862">
        <v>1.91</v>
      </c>
      <c r="N862">
        <v>1.91</v>
      </c>
      <c r="O862" t="s">
        <v>241</v>
      </c>
      <c r="P862" s="12">
        <f t="shared" si="75"/>
        <v>45179.850694444445</v>
      </c>
      <c r="Q862" s="13">
        <f t="shared" ca="1" si="76"/>
        <v>1694377500</v>
      </c>
      <c r="R862">
        <f t="shared" si="77"/>
        <v>0</v>
      </c>
      <c r="S862">
        <f t="shared" si="78"/>
        <v>0.51100000000000001</v>
      </c>
    </row>
    <row r="863" spans="11:19" x14ac:dyDescent="0.25">
      <c r="K863" t="s">
        <v>35</v>
      </c>
      <c r="L863" t="s">
        <v>32</v>
      </c>
      <c r="M863">
        <v>1.86</v>
      </c>
      <c r="N863">
        <v>1.97</v>
      </c>
      <c r="O863" t="s">
        <v>241</v>
      </c>
      <c r="P863" s="12">
        <f t="shared" si="75"/>
        <v>45179.850694444445</v>
      </c>
      <c r="Q863" s="13">
        <f t="shared" ca="1" si="76"/>
        <v>1694377500</v>
      </c>
      <c r="R863">
        <f t="shared" si="77"/>
        <v>3.0020195404180994E-2</v>
      </c>
      <c r="S863">
        <f t="shared" si="78"/>
        <v>0.52601009770209051</v>
      </c>
    </row>
    <row r="864" spans="11:19" x14ac:dyDescent="0.25">
      <c r="K864" t="s">
        <v>35</v>
      </c>
      <c r="L864" t="s">
        <v>32</v>
      </c>
      <c r="M864">
        <v>1.91</v>
      </c>
      <c r="N864">
        <v>1.91</v>
      </c>
      <c r="O864" t="s">
        <v>241</v>
      </c>
      <c r="P864" s="12">
        <f t="shared" si="75"/>
        <v>45179.850694444445</v>
      </c>
      <c r="Q864" s="13">
        <f t="shared" ca="1" si="76"/>
        <v>1694377500</v>
      </c>
      <c r="R864">
        <f t="shared" si="77"/>
        <v>0</v>
      </c>
      <c r="S864">
        <f t="shared" si="78"/>
        <v>0.51100000000000001</v>
      </c>
    </row>
    <row r="865" spans="11:19" x14ac:dyDescent="0.25">
      <c r="K865" t="s">
        <v>35</v>
      </c>
      <c r="L865" t="s">
        <v>32</v>
      </c>
      <c r="M865">
        <v>1.83</v>
      </c>
      <c r="N865">
        <v>1.97</v>
      </c>
      <c r="O865" t="s">
        <v>241</v>
      </c>
      <c r="P865" s="12">
        <f t="shared" si="75"/>
        <v>45179.850694444445</v>
      </c>
      <c r="Q865" s="13">
        <f t="shared" ca="1" si="76"/>
        <v>1694377500</v>
      </c>
      <c r="R865">
        <f t="shared" si="77"/>
        <v>3.8833874233724419E-2</v>
      </c>
      <c r="S865">
        <f t="shared" si="78"/>
        <v>0.53041693711686222</v>
      </c>
    </row>
    <row r="866" spans="11:19" x14ac:dyDescent="0.25">
      <c r="K866" t="s">
        <v>35</v>
      </c>
      <c r="L866" t="s">
        <v>32</v>
      </c>
      <c r="M866">
        <v>1.87</v>
      </c>
      <c r="N866">
        <v>1.95</v>
      </c>
      <c r="O866" t="s">
        <v>241</v>
      </c>
      <c r="P866" s="12">
        <f t="shared" si="75"/>
        <v>45179.850694444445</v>
      </c>
      <c r="Q866" s="13">
        <f t="shared" ca="1" si="76"/>
        <v>1694377500</v>
      </c>
      <c r="R866">
        <f t="shared" si="77"/>
        <v>2.1938845468257084E-2</v>
      </c>
      <c r="S866">
        <f t="shared" si="78"/>
        <v>0.5219694227341285</v>
      </c>
    </row>
    <row r="867" spans="11:19" x14ac:dyDescent="0.25">
      <c r="K867" t="s">
        <v>35</v>
      </c>
      <c r="L867" t="s">
        <v>32</v>
      </c>
      <c r="M867">
        <v>1.87</v>
      </c>
      <c r="N867">
        <v>1.95</v>
      </c>
      <c r="O867" t="s">
        <v>241</v>
      </c>
      <c r="P867" s="12">
        <f t="shared" si="75"/>
        <v>45179.850694444445</v>
      </c>
      <c r="Q867" s="13">
        <f t="shared" ca="1" si="76"/>
        <v>1694377500</v>
      </c>
      <c r="R867">
        <f t="shared" si="77"/>
        <v>2.1938845468257084E-2</v>
      </c>
      <c r="S867">
        <f t="shared" si="78"/>
        <v>0.5219694227341285</v>
      </c>
    </row>
    <row r="868" spans="11:19" x14ac:dyDescent="0.25">
      <c r="K868" t="s">
        <v>35</v>
      </c>
      <c r="L868" t="s">
        <v>32</v>
      </c>
      <c r="M868">
        <v>1.83</v>
      </c>
      <c r="N868">
        <v>1.97</v>
      </c>
      <c r="O868" t="s">
        <v>241</v>
      </c>
      <c r="P868" s="12">
        <f t="shared" si="75"/>
        <v>45179.850694444445</v>
      </c>
      <c r="Q868" s="13">
        <f t="shared" ca="1" si="76"/>
        <v>1694377500</v>
      </c>
      <c r="R868">
        <f t="shared" si="77"/>
        <v>3.8833874233724419E-2</v>
      </c>
      <c r="S868">
        <f t="shared" si="78"/>
        <v>0.53041693711686222</v>
      </c>
    </row>
    <row r="869" spans="11:19" x14ac:dyDescent="0.25">
      <c r="K869" t="s">
        <v>35</v>
      </c>
      <c r="L869" t="s">
        <v>32</v>
      </c>
      <c r="M869">
        <v>1.87</v>
      </c>
      <c r="N869">
        <v>1.95</v>
      </c>
      <c r="O869" t="s">
        <v>241</v>
      </c>
      <c r="P869" s="12">
        <f t="shared" si="75"/>
        <v>45179.850694444445</v>
      </c>
      <c r="Q869" s="13">
        <f t="shared" ca="1" si="76"/>
        <v>1694377500</v>
      </c>
      <c r="R869">
        <f t="shared" si="77"/>
        <v>2.1938845468257084E-2</v>
      </c>
      <c r="S869">
        <f t="shared" si="78"/>
        <v>0.5219694227341285</v>
      </c>
    </row>
    <row r="870" spans="11:19" x14ac:dyDescent="0.25">
      <c r="K870" t="s">
        <v>35</v>
      </c>
      <c r="L870" t="s">
        <v>32</v>
      </c>
      <c r="M870">
        <v>1.87</v>
      </c>
      <c r="N870">
        <v>1.95</v>
      </c>
      <c r="O870" t="s">
        <v>241</v>
      </c>
      <c r="P870" s="12">
        <f t="shared" si="75"/>
        <v>45179.850694444445</v>
      </c>
      <c r="Q870" s="13">
        <f t="shared" ca="1" si="76"/>
        <v>1694377500</v>
      </c>
      <c r="R870">
        <f t="shared" si="77"/>
        <v>2.1938845468257084E-2</v>
      </c>
      <c r="S870">
        <f t="shared" si="78"/>
        <v>0.5219694227341285</v>
      </c>
    </row>
    <row r="871" spans="11:19" x14ac:dyDescent="0.25">
      <c r="K871" t="s">
        <v>35</v>
      </c>
      <c r="L871" t="s">
        <v>32</v>
      </c>
      <c r="M871">
        <v>1.83</v>
      </c>
      <c r="N871">
        <v>2</v>
      </c>
      <c r="O871" t="s">
        <v>241</v>
      </c>
      <c r="P871" s="12">
        <f t="shared" si="75"/>
        <v>45179.850694444445</v>
      </c>
      <c r="Q871" s="13">
        <f t="shared" ca="1" si="76"/>
        <v>1694377500</v>
      </c>
      <c r="R871">
        <f t="shared" si="77"/>
        <v>4.644808743169393E-2</v>
      </c>
      <c r="S871">
        <f t="shared" si="78"/>
        <v>0.53422404371584697</v>
      </c>
    </row>
    <row r="872" spans="11:19" x14ac:dyDescent="0.25">
      <c r="K872" t="s">
        <v>35</v>
      </c>
      <c r="L872" t="s">
        <v>32</v>
      </c>
      <c r="M872">
        <v>1.87</v>
      </c>
      <c r="N872">
        <v>1.95</v>
      </c>
      <c r="O872" t="s">
        <v>241</v>
      </c>
      <c r="P872" s="12">
        <f t="shared" si="75"/>
        <v>45179.850694444445</v>
      </c>
      <c r="Q872" s="13">
        <f t="shared" ca="1" si="76"/>
        <v>1694377500</v>
      </c>
      <c r="R872">
        <f t="shared" si="77"/>
        <v>2.1938845468257084E-2</v>
      </c>
      <c r="S872">
        <f t="shared" si="78"/>
        <v>0.5219694227341285</v>
      </c>
    </row>
    <row r="873" spans="11:19" x14ac:dyDescent="0.25">
      <c r="K873" t="s">
        <v>35</v>
      </c>
      <c r="L873" t="s">
        <v>32</v>
      </c>
      <c r="M873">
        <v>1.83</v>
      </c>
      <c r="N873">
        <v>2</v>
      </c>
      <c r="O873" t="s">
        <v>241</v>
      </c>
      <c r="P873" s="12">
        <f t="shared" si="75"/>
        <v>45179.850694444445</v>
      </c>
      <c r="Q873" s="13">
        <f t="shared" ca="1" si="76"/>
        <v>1694377500</v>
      </c>
      <c r="R873">
        <f t="shared" si="77"/>
        <v>4.644808743169393E-2</v>
      </c>
      <c r="S873">
        <f t="shared" si="78"/>
        <v>0.53422404371584697</v>
      </c>
    </row>
    <row r="874" spans="11:19" x14ac:dyDescent="0.25">
      <c r="K874" t="s">
        <v>35</v>
      </c>
      <c r="L874" t="s">
        <v>32</v>
      </c>
      <c r="M874">
        <v>1.83</v>
      </c>
      <c r="N874">
        <v>2</v>
      </c>
      <c r="O874" t="s">
        <v>241</v>
      </c>
      <c r="P874" s="12">
        <f t="shared" si="75"/>
        <v>45179.850694444445</v>
      </c>
      <c r="Q874" s="13">
        <f t="shared" ca="1" si="76"/>
        <v>1694377500</v>
      </c>
      <c r="R874">
        <f t="shared" si="77"/>
        <v>4.644808743169393E-2</v>
      </c>
      <c r="S874">
        <f t="shared" si="78"/>
        <v>0.53422404371584697</v>
      </c>
    </row>
    <row r="875" spans="11:19" x14ac:dyDescent="0.25">
      <c r="K875" t="s">
        <v>35</v>
      </c>
      <c r="L875" t="s">
        <v>32</v>
      </c>
      <c r="M875">
        <v>1.83</v>
      </c>
      <c r="N875">
        <v>1.97</v>
      </c>
      <c r="O875" t="s">
        <v>241</v>
      </c>
      <c r="P875" s="12">
        <f t="shared" si="75"/>
        <v>45179.850694444445</v>
      </c>
      <c r="Q875" s="13">
        <f t="shared" ca="1" si="76"/>
        <v>1694377500</v>
      </c>
      <c r="R875">
        <f t="shared" si="77"/>
        <v>3.8833874233724419E-2</v>
      </c>
      <c r="S875">
        <f t="shared" si="78"/>
        <v>0.53041693711686222</v>
      </c>
    </row>
    <row r="876" spans="11:19" x14ac:dyDescent="0.25">
      <c r="K876" t="s">
        <v>36</v>
      </c>
      <c r="L876" t="s">
        <v>32</v>
      </c>
      <c r="M876">
        <v>1.61</v>
      </c>
      <c r="N876">
        <v>2.38</v>
      </c>
      <c r="O876" t="s">
        <v>241</v>
      </c>
      <c r="P876" s="12">
        <f t="shared" si="75"/>
        <v>45179.850694444445</v>
      </c>
      <c r="Q876" s="13">
        <f t="shared" ca="1" si="76"/>
        <v>1694377500</v>
      </c>
      <c r="R876">
        <f t="shared" si="77"/>
        <v>0.20094994519546944</v>
      </c>
      <c r="S876">
        <f t="shared" si="78"/>
        <v>0.61147497259773476</v>
      </c>
    </row>
    <row r="877" spans="11:19" x14ac:dyDescent="0.25">
      <c r="K877" t="s">
        <v>36</v>
      </c>
      <c r="L877" t="s">
        <v>32</v>
      </c>
      <c r="M877">
        <v>1.61</v>
      </c>
      <c r="N877">
        <v>2.4</v>
      </c>
      <c r="O877" t="s">
        <v>241</v>
      </c>
      <c r="P877" s="12">
        <f t="shared" si="75"/>
        <v>45179.850694444445</v>
      </c>
      <c r="Q877" s="13">
        <f t="shared" ca="1" si="76"/>
        <v>1694377500</v>
      </c>
      <c r="R877">
        <f t="shared" si="77"/>
        <v>0.20445134575569351</v>
      </c>
      <c r="S877">
        <f t="shared" si="78"/>
        <v>0.61322567287784679</v>
      </c>
    </row>
    <row r="878" spans="11:19" x14ac:dyDescent="0.25">
      <c r="K878" t="s">
        <v>36</v>
      </c>
      <c r="L878" t="s">
        <v>32</v>
      </c>
      <c r="M878">
        <v>1.6</v>
      </c>
      <c r="N878">
        <v>2.36</v>
      </c>
      <c r="O878" t="s">
        <v>241</v>
      </c>
      <c r="P878" s="12">
        <f t="shared" si="75"/>
        <v>45179.850694444445</v>
      </c>
      <c r="Q878" s="13">
        <f t="shared" ca="1" si="76"/>
        <v>1694377500</v>
      </c>
      <c r="R878">
        <f t="shared" si="77"/>
        <v>0.20127118644067793</v>
      </c>
      <c r="S878">
        <f t="shared" si="78"/>
        <v>0.611635593220339</v>
      </c>
    </row>
    <row r="879" spans="11:19" x14ac:dyDescent="0.25">
      <c r="K879" t="s">
        <v>36</v>
      </c>
      <c r="L879" t="s">
        <v>32</v>
      </c>
      <c r="M879">
        <v>1.59</v>
      </c>
      <c r="N879">
        <v>2.4</v>
      </c>
      <c r="O879" t="s">
        <v>241</v>
      </c>
      <c r="P879" s="12">
        <f t="shared" si="75"/>
        <v>45179.850694444445</v>
      </c>
      <c r="Q879" s="13">
        <f t="shared" ca="1" si="76"/>
        <v>1694377500</v>
      </c>
      <c r="R879">
        <f t="shared" si="77"/>
        <v>0.21226415094339618</v>
      </c>
      <c r="S879">
        <f t="shared" si="78"/>
        <v>0.61713207547169813</v>
      </c>
    </row>
    <row r="880" spans="11:19" x14ac:dyDescent="0.25">
      <c r="K880" t="s">
        <v>36</v>
      </c>
      <c r="L880" t="s">
        <v>32</v>
      </c>
      <c r="M880">
        <v>1.62</v>
      </c>
      <c r="N880">
        <v>2.33</v>
      </c>
      <c r="O880" t="s">
        <v>241</v>
      </c>
      <c r="P880" s="12">
        <f t="shared" si="75"/>
        <v>45179.850694444445</v>
      </c>
      <c r="Q880" s="13">
        <f t="shared" ca="1" si="76"/>
        <v>1694377500</v>
      </c>
      <c r="R880">
        <f t="shared" si="77"/>
        <v>0.18809940126106073</v>
      </c>
      <c r="S880">
        <f t="shared" si="78"/>
        <v>0.60504970063053043</v>
      </c>
    </row>
    <row r="881" spans="11:19" x14ac:dyDescent="0.25">
      <c r="K881" t="s">
        <v>36</v>
      </c>
      <c r="L881" t="s">
        <v>32</v>
      </c>
      <c r="M881">
        <v>1.62</v>
      </c>
      <c r="N881">
        <v>2.4</v>
      </c>
      <c r="O881" t="s">
        <v>241</v>
      </c>
      <c r="P881" s="12">
        <f t="shared" si="75"/>
        <v>45179.850694444445</v>
      </c>
      <c r="Q881" s="13">
        <f t="shared" ca="1" si="76"/>
        <v>1694377500</v>
      </c>
      <c r="R881">
        <f t="shared" si="77"/>
        <v>0.20061728395061723</v>
      </c>
      <c r="S881">
        <f t="shared" si="78"/>
        <v>0.61130864197530865</v>
      </c>
    </row>
    <row r="882" spans="11:19" x14ac:dyDescent="0.25">
      <c r="K882" t="s">
        <v>36</v>
      </c>
      <c r="L882" t="s">
        <v>32</v>
      </c>
      <c r="M882">
        <v>1.62</v>
      </c>
      <c r="N882">
        <v>2.41</v>
      </c>
      <c r="O882" t="s">
        <v>241</v>
      </c>
      <c r="P882" s="12">
        <f t="shared" si="75"/>
        <v>45179.850694444445</v>
      </c>
      <c r="Q882" s="13">
        <f t="shared" ca="1" si="76"/>
        <v>1694377500</v>
      </c>
      <c r="R882">
        <f t="shared" si="77"/>
        <v>0.20234619128118436</v>
      </c>
      <c r="S882">
        <f t="shared" si="78"/>
        <v>0.61217309564059219</v>
      </c>
    </row>
    <row r="883" spans="11:19" x14ac:dyDescent="0.25">
      <c r="K883" t="s">
        <v>36</v>
      </c>
      <c r="L883" t="s">
        <v>32</v>
      </c>
      <c r="M883">
        <v>1.62</v>
      </c>
      <c r="N883">
        <v>2.4</v>
      </c>
      <c r="O883" t="s">
        <v>241</v>
      </c>
      <c r="P883" s="12">
        <f t="shared" si="75"/>
        <v>45179.850694444445</v>
      </c>
      <c r="Q883" s="13">
        <f t="shared" ca="1" si="76"/>
        <v>1694377500</v>
      </c>
      <c r="R883">
        <f t="shared" si="77"/>
        <v>0.20061728395061723</v>
      </c>
      <c r="S883">
        <f t="shared" si="78"/>
        <v>0.61130864197530865</v>
      </c>
    </row>
    <row r="884" spans="11:19" x14ac:dyDescent="0.25">
      <c r="K884" t="s">
        <v>36</v>
      </c>
      <c r="L884" t="s">
        <v>32</v>
      </c>
      <c r="M884">
        <v>1.6</v>
      </c>
      <c r="N884">
        <v>2.2999999999999998</v>
      </c>
      <c r="O884" t="s">
        <v>241</v>
      </c>
      <c r="P884" s="12">
        <f t="shared" si="75"/>
        <v>45179.850694444445</v>
      </c>
      <c r="Q884" s="13">
        <f t="shared" ca="1" si="76"/>
        <v>1694377500</v>
      </c>
      <c r="R884">
        <f t="shared" si="77"/>
        <v>0.19021739130434778</v>
      </c>
      <c r="S884">
        <f t="shared" si="78"/>
        <v>0.60610869565217396</v>
      </c>
    </row>
    <row r="885" spans="11:19" x14ac:dyDescent="0.25">
      <c r="K885" t="s">
        <v>36</v>
      </c>
      <c r="L885" t="s">
        <v>32</v>
      </c>
      <c r="M885">
        <v>1.62</v>
      </c>
      <c r="N885">
        <v>2.41</v>
      </c>
      <c r="O885" t="s">
        <v>241</v>
      </c>
      <c r="P885" s="12">
        <f t="shared" si="75"/>
        <v>45179.850694444445</v>
      </c>
      <c r="Q885" s="13">
        <f t="shared" ca="1" si="76"/>
        <v>1694377500</v>
      </c>
      <c r="R885">
        <f t="shared" si="77"/>
        <v>0.20234619128118436</v>
      </c>
      <c r="S885">
        <f t="shared" si="78"/>
        <v>0.61217309564059219</v>
      </c>
    </row>
    <row r="886" spans="11:19" x14ac:dyDescent="0.25">
      <c r="K886" t="s">
        <v>36</v>
      </c>
      <c r="L886" t="s">
        <v>32</v>
      </c>
      <c r="M886">
        <v>1.62</v>
      </c>
      <c r="N886">
        <v>2.35</v>
      </c>
      <c r="O886" t="s">
        <v>241</v>
      </c>
      <c r="P886" s="12">
        <f t="shared" si="75"/>
        <v>45179.850694444445</v>
      </c>
      <c r="Q886" s="13">
        <f t="shared" ca="1" si="76"/>
        <v>1694377500</v>
      </c>
      <c r="R886">
        <f t="shared" si="77"/>
        <v>0.19175203572366689</v>
      </c>
      <c r="S886">
        <f t="shared" si="78"/>
        <v>0.60687601786183343</v>
      </c>
    </row>
    <row r="887" spans="11:19" x14ac:dyDescent="0.25">
      <c r="K887" t="s">
        <v>36</v>
      </c>
      <c r="L887" t="s">
        <v>32</v>
      </c>
      <c r="M887">
        <v>1.62</v>
      </c>
      <c r="N887">
        <v>2.35</v>
      </c>
      <c r="O887" t="s">
        <v>241</v>
      </c>
      <c r="P887" s="12">
        <f t="shared" si="75"/>
        <v>45179.850694444445</v>
      </c>
      <c r="Q887" s="13">
        <f t="shared" ca="1" si="76"/>
        <v>1694377500</v>
      </c>
      <c r="R887">
        <f t="shared" si="77"/>
        <v>0.19175203572366689</v>
      </c>
      <c r="S887">
        <f t="shared" si="78"/>
        <v>0.60687601786183343</v>
      </c>
    </row>
    <row r="888" spans="11:19" x14ac:dyDescent="0.25">
      <c r="K888" t="s">
        <v>36</v>
      </c>
      <c r="L888" t="s">
        <v>32</v>
      </c>
      <c r="M888">
        <v>1.6</v>
      </c>
      <c r="N888">
        <v>2.4</v>
      </c>
      <c r="O888" t="s">
        <v>241</v>
      </c>
      <c r="P888" s="12">
        <f t="shared" si="75"/>
        <v>45179.850694444445</v>
      </c>
      <c r="Q888" s="13">
        <f t="shared" ca="1" si="76"/>
        <v>1694377500</v>
      </c>
      <c r="R888">
        <f t="shared" si="77"/>
        <v>0.20833333333333331</v>
      </c>
      <c r="S888">
        <f t="shared" si="78"/>
        <v>0.61516666666666664</v>
      </c>
    </row>
    <row r="889" spans="11:19" x14ac:dyDescent="0.25">
      <c r="K889" t="s">
        <v>36</v>
      </c>
      <c r="L889" t="s">
        <v>32</v>
      </c>
      <c r="M889">
        <v>1.65</v>
      </c>
      <c r="N889">
        <v>2.35</v>
      </c>
      <c r="O889" t="s">
        <v>241</v>
      </c>
      <c r="P889" s="12">
        <f t="shared" si="75"/>
        <v>45179.850694444445</v>
      </c>
      <c r="Q889" s="13">
        <f t="shared" ca="1" si="76"/>
        <v>1694377500</v>
      </c>
      <c r="R889">
        <f t="shared" si="77"/>
        <v>0.18052869116698905</v>
      </c>
      <c r="S889">
        <f t="shared" si="78"/>
        <v>0.60126434558349451</v>
      </c>
    </row>
    <row r="890" spans="11:19" x14ac:dyDescent="0.25">
      <c r="K890" t="s">
        <v>36</v>
      </c>
      <c r="L890" t="s">
        <v>32</v>
      </c>
      <c r="M890">
        <v>1.61</v>
      </c>
      <c r="N890">
        <v>2.4</v>
      </c>
      <c r="O890" t="s">
        <v>241</v>
      </c>
      <c r="P890" s="12">
        <f t="shared" si="75"/>
        <v>45179.850694444445</v>
      </c>
      <c r="Q890" s="13">
        <f t="shared" ca="1" si="76"/>
        <v>1694377500</v>
      </c>
      <c r="R890">
        <f t="shared" si="77"/>
        <v>0.20445134575569351</v>
      </c>
      <c r="S890">
        <f t="shared" si="78"/>
        <v>0.61322567287784679</v>
      </c>
    </row>
    <row r="891" spans="11:19" x14ac:dyDescent="0.25">
      <c r="K891" t="s">
        <v>36</v>
      </c>
      <c r="L891" t="s">
        <v>32</v>
      </c>
      <c r="M891">
        <v>1.6</v>
      </c>
      <c r="N891">
        <v>2.2999999999999998</v>
      </c>
      <c r="O891" t="s">
        <v>241</v>
      </c>
      <c r="P891" s="12">
        <f t="shared" si="75"/>
        <v>45179.850694444445</v>
      </c>
      <c r="Q891" s="13">
        <f t="shared" ca="1" si="76"/>
        <v>1694377500</v>
      </c>
      <c r="R891">
        <f t="shared" si="77"/>
        <v>0.19021739130434778</v>
      </c>
      <c r="S891">
        <f t="shared" si="78"/>
        <v>0.60610869565217396</v>
      </c>
    </row>
    <row r="892" spans="11:19" x14ac:dyDescent="0.25">
      <c r="K892" t="s">
        <v>37</v>
      </c>
      <c r="L892" t="s">
        <v>38</v>
      </c>
      <c r="M892">
        <v>1.56</v>
      </c>
      <c r="N892">
        <v>2.5</v>
      </c>
      <c r="O892" t="s">
        <v>241</v>
      </c>
      <c r="P892" s="12">
        <f t="shared" si="75"/>
        <v>45180.013888888891</v>
      </c>
      <c r="Q892" s="13">
        <f t="shared" ca="1" si="76"/>
        <v>1694391600.0000002</v>
      </c>
      <c r="R892">
        <f t="shared" si="77"/>
        <v>0.24102564102564095</v>
      </c>
      <c r="S892">
        <f t="shared" si="78"/>
        <v>0.63151282051282043</v>
      </c>
    </row>
    <row r="893" spans="11:19" x14ac:dyDescent="0.25">
      <c r="K893" t="s">
        <v>37</v>
      </c>
      <c r="L893" t="s">
        <v>38</v>
      </c>
      <c r="M893">
        <v>1.59</v>
      </c>
      <c r="N893">
        <v>2.4300000000000002</v>
      </c>
      <c r="O893" t="s">
        <v>241</v>
      </c>
      <c r="P893" s="12">
        <f t="shared" si="75"/>
        <v>45180.013888888891</v>
      </c>
      <c r="Q893" s="13">
        <f t="shared" ca="1" si="76"/>
        <v>1694391600.0000002</v>
      </c>
      <c r="R893">
        <f t="shared" si="77"/>
        <v>0.21740818386520694</v>
      </c>
      <c r="S893">
        <f t="shared" si="78"/>
        <v>0.61970409193260345</v>
      </c>
    </row>
    <row r="894" spans="11:19" x14ac:dyDescent="0.25">
      <c r="K894" t="s">
        <v>37</v>
      </c>
      <c r="L894" t="s">
        <v>38</v>
      </c>
      <c r="M894">
        <v>1.58</v>
      </c>
      <c r="N894">
        <v>2.41</v>
      </c>
      <c r="O894" t="s">
        <v>241</v>
      </c>
      <c r="P894" s="12">
        <f t="shared" si="75"/>
        <v>45180.013888888891</v>
      </c>
      <c r="Q894" s="13">
        <f t="shared" ca="1" si="76"/>
        <v>1694391600.0000002</v>
      </c>
      <c r="R894">
        <f t="shared" si="77"/>
        <v>0.21797363306896367</v>
      </c>
      <c r="S894">
        <f t="shared" si="78"/>
        <v>0.61998681653448184</v>
      </c>
    </row>
    <row r="895" spans="11:19" x14ac:dyDescent="0.25">
      <c r="K895" t="s">
        <v>37</v>
      </c>
      <c r="L895" t="s">
        <v>38</v>
      </c>
      <c r="M895">
        <v>1.56</v>
      </c>
      <c r="N895">
        <v>2.4500000000000002</v>
      </c>
      <c r="O895" t="s">
        <v>241</v>
      </c>
      <c r="P895" s="12">
        <f t="shared" si="75"/>
        <v>45180.013888888891</v>
      </c>
      <c r="Q895" s="13">
        <f t="shared" ca="1" si="76"/>
        <v>1694391600.0000002</v>
      </c>
      <c r="R895">
        <f t="shared" si="77"/>
        <v>0.23286237571951857</v>
      </c>
      <c r="S895">
        <f t="shared" si="78"/>
        <v>0.62743118785975927</v>
      </c>
    </row>
    <row r="896" spans="11:19" x14ac:dyDescent="0.25">
      <c r="K896" t="s">
        <v>37</v>
      </c>
      <c r="L896" t="s">
        <v>38</v>
      </c>
      <c r="M896">
        <v>1.57</v>
      </c>
      <c r="N896">
        <v>2.42</v>
      </c>
      <c r="O896" t="s">
        <v>241</v>
      </c>
      <c r="P896" s="12">
        <f t="shared" si="75"/>
        <v>45180.013888888891</v>
      </c>
      <c r="Q896" s="13">
        <f t="shared" ca="1" si="76"/>
        <v>1694391600.0000002</v>
      </c>
      <c r="R896">
        <f t="shared" si="77"/>
        <v>0.22371953466336786</v>
      </c>
      <c r="S896">
        <f t="shared" si="78"/>
        <v>0.62285976733168391</v>
      </c>
    </row>
    <row r="897" spans="11:19" x14ac:dyDescent="0.25">
      <c r="K897" t="s">
        <v>37</v>
      </c>
      <c r="L897" t="s">
        <v>38</v>
      </c>
      <c r="M897">
        <v>1.59</v>
      </c>
      <c r="N897">
        <v>2.5</v>
      </c>
      <c r="O897" t="s">
        <v>241</v>
      </c>
      <c r="P897" s="12">
        <f t="shared" si="75"/>
        <v>45180.013888888891</v>
      </c>
      <c r="Q897" s="13">
        <f t="shared" ca="1" si="76"/>
        <v>1694391600.0000002</v>
      </c>
      <c r="R897">
        <f t="shared" si="77"/>
        <v>0.22893081761006284</v>
      </c>
      <c r="S897">
        <f t="shared" si="78"/>
        <v>0.62546540880503143</v>
      </c>
    </row>
    <row r="898" spans="11:19" x14ac:dyDescent="0.25">
      <c r="K898" t="s">
        <v>37</v>
      </c>
      <c r="L898" t="s">
        <v>38</v>
      </c>
      <c r="M898">
        <v>1.59</v>
      </c>
      <c r="N898">
        <v>2.4500000000000002</v>
      </c>
      <c r="O898" t="s">
        <v>241</v>
      </c>
      <c r="P898" s="12">
        <f t="shared" si="75"/>
        <v>45180.013888888891</v>
      </c>
      <c r="Q898" s="13">
        <f t="shared" ca="1" si="76"/>
        <v>1694391600.0000002</v>
      </c>
      <c r="R898">
        <f t="shared" si="77"/>
        <v>0.22076755230394046</v>
      </c>
      <c r="S898">
        <f t="shared" si="78"/>
        <v>0.62138377615197027</v>
      </c>
    </row>
    <row r="899" spans="11:19" x14ac:dyDescent="0.25">
      <c r="K899" t="s">
        <v>37</v>
      </c>
      <c r="L899" t="s">
        <v>38</v>
      </c>
      <c r="M899">
        <v>1.56</v>
      </c>
      <c r="N899">
        <v>2.38</v>
      </c>
      <c r="O899" t="s">
        <v>241</v>
      </c>
      <c r="P899" s="12">
        <f t="shared" si="75"/>
        <v>45180.013888888891</v>
      </c>
      <c r="Q899" s="13">
        <f t="shared" ca="1" si="76"/>
        <v>1694391600.0000002</v>
      </c>
      <c r="R899">
        <f t="shared" si="77"/>
        <v>0.22085757379875021</v>
      </c>
      <c r="S899">
        <f t="shared" si="78"/>
        <v>0.62142878689937509</v>
      </c>
    </row>
    <row r="900" spans="11:19" x14ac:dyDescent="0.25">
      <c r="K900" t="s">
        <v>37</v>
      </c>
      <c r="L900" t="s">
        <v>38</v>
      </c>
      <c r="M900">
        <v>1.59</v>
      </c>
      <c r="N900">
        <v>2.5</v>
      </c>
      <c r="O900" t="s">
        <v>241</v>
      </c>
      <c r="P900" s="12">
        <f t="shared" si="75"/>
        <v>45180.013888888891</v>
      </c>
      <c r="Q900" s="13">
        <f t="shared" ca="1" si="76"/>
        <v>1694391600.0000002</v>
      </c>
      <c r="R900">
        <f t="shared" si="77"/>
        <v>0.22893081761006284</v>
      </c>
      <c r="S900">
        <f t="shared" si="78"/>
        <v>0.62546540880503143</v>
      </c>
    </row>
    <row r="901" spans="11:19" x14ac:dyDescent="0.25">
      <c r="K901" t="s">
        <v>37</v>
      </c>
      <c r="L901" t="s">
        <v>38</v>
      </c>
      <c r="M901">
        <v>1.59</v>
      </c>
      <c r="N901">
        <v>2.4500000000000002</v>
      </c>
      <c r="O901" t="s">
        <v>241</v>
      </c>
      <c r="P901" s="12">
        <f t="shared" ref="P901:P906" si="79">DATEVALUE(MID(L901,1,10))+TIMEVALUE(MID(L901,12,8))</f>
        <v>45180.013888888891</v>
      </c>
      <c r="Q901" s="13">
        <f t="shared" ref="Q901:Q906" ca="1" si="80">IF(O901&gt;TODAY(),86400*(P901-25569),100)</f>
        <v>1694391600.0000002</v>
      </c>
      <c r="R901">
        <f t="shared" ref="R901:R906" si="81">ABS(1/M901-1/N901)</f>
        <v>0.22076755230394046</v>
      </c>
      <c r="S901">
        <f t="shared" ref="S901:S906" si="82">0.511+R901/2</f>
        <v>0.62138377615197027</v>
      </c>
    </row>
    <row r="902" spans="11:19" x14ac:dyDescent="0.25">
      <c r="K902" t="s">
        <v>37</v>
      </c>
      <c r="L902" t="s">
        <v>38</v>
      </c>
      <c r="M902">
        <v>1.57</v>
      </c>
      <c r="N902">
        <v>2.4500000000000002</v>
      </c>
      <c r="O902" t="s">
        <v>241</v>
      </c>
      <c r="P902" s="12">
        <f t="shared" si="79"/>
        <v>45180.013888888891</v>
      </c>
      <c r="Q902" s="13">
        <f t="shared" ca="1" si="80"/>
        <v>1694391600.0000002</v>
      </c>
      <c r="R902">
        <f t="shared" si="81"/>
        <v>0.22877940985311324</v>
      </c>
      <c r="S902">
        <f t="shared" si="82"/>
        <v>0.62538970492655666</v>
      </c>
    </row>
    <row r="903" spans="11:19" x14ac:dyDescent="0.25">
      <c r="K903" t="s">
        <v>37</v>
      </c>
      <c r="L903" t="s">
        <v>38</v>
      </c>
      <c r="M903">
        <v>1.6</v>
      </c>
      <c r="N903">
        <v>2.4</v>
      </c>
      <c r="O903" t="s">
        <v>241</v>
      </c>
      <c r="P903" s="12">
        <f t="shared" si="79"/>
        <v>45180.013888888891</v>
      </c>
      <c r="Q903" s="13">
        <f t="shared" ca="1" si="80"/>
        <v>1694391600.0000002</v>
      </c>
      <c r="R903">
        <f t="shared" si="81"/>
        <v>0.20833333333333331</v>
      </c>
      <c r="S903">
        <f t="shared" si="82"/>
        <v>0.61516666666666664</v>
      </c>
    </row>
    <row r="904" spans="11:19" x14ac:dyDescent="0.25">
      <c r="K904" t="s">
        <v>37</v>
      </c>
      <c r="L904" t="s">
        <v>38</v>
      </c>
      <c r="M904">
        <v>1.57</v>
      </c>
      <c r="N904">
        <v>2.5</v>
      </c>
      <c r="O904" t="s">
        <v>241</v>
      </c>
      <c r="P904" s="12">
        <f t="shared" si="79"/>
        <v>45180.013888888891</v>
      </c>
      <c r="Q904" s="13">
        <f t="shared" ca="1" si="80"/>
        <v>1694391600.0000002</v>
      </c>
      <c r="R904">
        <f t="shared" si="81"/>
        <v>0.23694267515923562</v>
      </c>
      <c r="S904">
        <f t="shared" si="82"/>
        <v>0.62947133757961782</v>
      </c>
    </row>
    <row r="905" spans="11:19" x14ac:dyDescent="0.25">
      <c r="K905" t="s">
        <v>37</v>
      </c>
      <c r="L905" t="s">
        <v>38</v>
      </c>
      <c r="M905">
        <v>1.57</v>
      </c>
      <c r="N905">
        <v>2.48</v>
      </c>
      <c r="O905" t="s">
        <v>241</v>
      </c>
      <c r="P905" s="12">
        <f t="shared" si="79"/>
        <v>45180.013888888891</v>
      </c>
      <c r="Q905" s="13">
        <f t="shared" ca="1" si="80"/>
        <v>1694391600.0000002</v>
      </c>
      <c r="R905">
        <f t="shared" si="81"/>
        <v>0.2337168687076227</v>
      </c>
      <c r="S905">
        <f t="shared" si="82"/>
        <v>0.62785843435381139</v>
      </c>
    </row>
    <row r="906" spans="11:19" x14ac:dyDescent="0.25">
      <c r="K906" t="s">
        <v>37</v>
      </c>
      <c r="L906" t="s">
        <v>38</v>
      </c>
      <c r="M906">
        <v>1.56</v>
      </c>
      <c r="N906">
        <v>2.38</v>
      </c>
      <c r="O906" t="s">
        <v>241</v>
      </c>
      <c r="P906" s="12">
        <f t="shared" si="79"/>
        <v>45180.013888888891</v>
      </c>
      <c r="Q906" s="13">
        <f t="shared" ca="1" si="80"/>
        <v>1694391600.0000002</v>
      </c>
      <c r="R906">
        <f t="shared" si="81"/>
        <v>0.22085757379875021</v>
      </c>
      <c r="S906">
        <f t="shared" si="82"/>
        <v>0.62142878689937509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E4A-BC91-4B52-A64C-7299CB13554C}">
  <dimension ref="A1:AA73"/>
  <sheetViews>
    <sheetView tabSelected="1" topLeftCell="G1" zoomScale="75" zoomScaleNormal="75" workbookViewId="0">
      <pane ySplit="8340" topLeftCell="A57"/>
      <selection activeCell="N10" sqref="N10"/>
      <selection pane="bottomLeft" activeCell="W67" sqref="W67"/>
    </sheetView>
  </sheetViews>
  <sheetFormatPr defaultRowHeight="15" x14ac:dyDescent="0.25"/>
  <cols>
    <col min="2" max="2" width="23.42578125" customWidth="1"/>
    <col min="3" max="3" width="30.85546875" customWidth="1"/>
    <col min="5" max="5" width="26.85546875" customWidth="1"/>
    <col min="6" max="6" width="22.5703125" customWidth="1"/>
    <col min="7" max="7" width="18.5703125" customWidth="1"/>
    <col min="8" max="8" width="15.5703125" customWidth="1"/>
    <col min="12" max="12" width="11.42578125" customWidth="1"/>
    <col min="14" max="14" width="14.42578125" customWidth="1"/>
    <col min="15" max="15" width="13.5703125" customWidth="1"/>
    <col min="16" max="16" width="14.28515625" customWidth="1"/>
    <col min="17" max="17" width="22.28515625" customWidth="1"/>
    <col min="18" max="18" width="17.42578125" bestFit="1" customWidth="1"/>
    <col min="22" max="22" width="39" customWidth="1"/>
    <col min="23" max="23" width="29.7109375" customWidth="1"/>
    <col min="24" max="24" width="14.85546875" customWidth="1"/>
    <col min="26" max="26" width="12.140625" customWidth="1"/>
  </cols>
  <sheetData>
    <row r="1" spans="2:27" x14ac:dyDescent="0.25">
      <c r="L1">
        <f>10/220</f>
        <v>4.5454545454545456E-2</v>
      </c>
    </row>
    <row r="2" spans="2:27" x14ac:dyDescent="0.25">
      <c r="L2">
        <f>L1/2/2</f>
        <v>1.1363636363636364E-2</v>
      </c>
      <c r="V2">
        <f>SUM(V4:V70)</f>
        <v>0</v>
      </c>
    </row>
    <row r="3" spans="2:27" ht="15.75" thickBot="1" x14ac:dyDescent="0.3">
      <c r="C3" s="1" t="s">
        <v>246</v>
      </c>
      <c r="D3" s="1" t="s">
        <v>247</v>
      </c>
      <c r="E3" s="1" t="s">
        <v>358</v>
      </c>
      <c r="F3" s="1" t="s">
        <v>359</v>
      </c>
      <c r="G3" s="1" t="s">
        <v>356</v>
      </c>
      <c r="H3" s="1" t="s">
        <v>357</v>
      </c>
      <c r="I3" s="1" t="s">
        <v>248</v>
      </c>
      <c r="J3" s="1" t="s">
        <v>249</v>
      </c>
      <c r="K3" s="1" t="s">
        <v>44</v>
      </c>
      <c r="L3" s="1" t="s">
        <v>252</v>
      </c>
      <c r="M3" s="1" t="s">
        <v>247</v>
      </c>
      <c r="N3" s="1" t="s">
        <v>250</v>
      </c>
      <c r="O3" s="1" t="s">
        <v>251</v>
      </c>
      <c r="P3" s="1" t="s">
        <v>282</v>
      </c>
      <c r="Q3" s="1" t="s">
        <v>285</v>
      </c>
      <c r="R3" s="1" t="s">
        <v>284</v>
      </c>
      <c r="S3" s="1" t="s">
        <v>281</v>
      </c>
      <c r="V3" t="s">
        <v>282</v>
      </c>
      <c r="W3" s="1" t="s">
        <v>251</v>
      </c>
      <c r="X3" s="1" t="s">
        <v>284</v>
      </c>
      <c r="Y3" s="1" t="s">
        <v>281</v>
      </c>
    </row>
    <row r="4" spans="2:27" x14ac:dyDescent="0.25">
      <c r="B4">
        <v>1</v>
      </c>
      <c r="C4" s="39" t="s">
        <v>146</v>
      </c>
      <c r="D4" s="40" t="s">
        <v>242</v>
      </c>
      <c r="E4" t="s">
        <v>152</v>
      </c>
      <c r="F4" t="s">
        <v>153</v>
      </c>
      <c r="G4" s="8" t="str">
        <f t="shared" ref="G4" si="0">IF(D4="NCAAF",TRIM(LEFT(SUBSTITUTE(E4," ",REPT(" ",100)),100)),TRIM(RIGHT(SUBSTITUTE(E4," ",REPT(" ",100)),100)))</f>
        <v>Air</v>
      </c>
      <c r="H4" s="8" t="str">
        <f t="shared" ref="H4" si="1">IF(D4="NCAAF",TRIM(LEFT(SUBSTITUTE(F4," ",REPT(" ",100)),100)),TRIM(RIGHT(SUBSTITUTE(F4," ",REPT(" ",100)),100)))</f>
        <v>Sam</v>
      </c>
      <c r="I4" s="9" cm="1">
        <f t="array" ref="I4">AVERAGE(IF(Raw!$K$4:$K$906=$C4,Raw!M$4:M$906))</f>
        <v>1.1355555555555554</v>
      </c>
      <c r="J4" s="9" cm="1">
        <f t="array" ref="J4">AVERAGE(IF(Raw!$K$4:$K$906=$C4,Raw!N$4:N$906))</f>
        <v>6.1999999999999993</v>
      </c>
      <c r="K4" s="10">
        <f t="shared" ref="K4:K67" si="2">ABS(1/I4-1/J4)</f>
        <v>0.71933590051133134</v>
      </c>
      <c r="L4" s="11">
        <f>0.5113636+K4/2</f>
        <v>0.8710315502556657</v>
      </c>
      <c r="M4" s="9" t="str">
        <f>D4</f>
        <v>NCAAF</v>
      </c>
      <c r="N4" s="8" t="str">
        <f t="shared" ref="N4" si="3">IF(I4&lt;=J4,G4,H4)</f>
        <v>Air</v>
      </c>
      <c r="O4" s="8" t="str">
        <f t="shared" ref="O4" si="4">IF(I4&lt;=J4,H4,G4)</f>
        <v>Sam</v>
      </c>
      <c r="P4" s="36" t="str">
        <f t="shared" ref="P4:P13" si="5">C4</f>
        <v>Air Force Falcons_Sam Houston State Bearkats</v>
      </c>
      <c r="Q4" s="17" t="str">
        <f>""""&amp;M4&amp;":"&amp;N4&amp;":"&amp;O4&amp;""""</f>
        <v>"NCAAF:Air:Sam"</v>
      </c>
      <c r="R4" s="18" cm="1">
        <f t="array" aca="1" ref="R4" ca="1">INT(AVERAGE(IF(Raw!$K$4:$K$906=$C4,Raw!$Q$4:$Q$906)))</f>
        <v>1694304000</v>
      </c>
      <c r="S4" s="19">
        <f t="shared" ref="S4:S13" si="6">(1/L4-1)*1000</f>
        <v>148.06403936399249</v>
      </c>
      <c r="U4">
        <v>1</v>
      </c>
      <c r="V4" t="s">
        <v>20</v>
      </c>
      <c r="W4" t="s">
        <v>280</v>
      </c>
      <c r="X4">
        <v>1694314800</v>
      </c>
      <c r="Y4" s="14">
        <v>166</v>
      </c>
    </row>
    <row r="5" spans="2:27" x14ac:dyDescent="0.25">
      <c r="C5" s="41" t="s">
        <v>129</v>
      </c>
      <c r="D5" s="42" t="s">
        <v>242</v>
      </c>
      <c r="E5" t="s">
        <v>154</v>
      </c>
      <c r="F5" t="s">
        <v>155</v>
      </c>
      <c r="G5" s="8" t="str">
        <f t="shared" ref="G5:G68" si="7">IF(D5="NCAAF",TRIM(LEFT(SUBSTITUTE(E5," ",REPT(" ",100)),100)),TRIM(RIGHT(SUBSTITUTE(E5," ",REPT(" ",100)),100)))</f>
        <v>Alabama</v>
      </c>
      <c r="H5" s="8" t="str">
        <f t="shared" ref="H5:H68" si="8">IF(D5="NCAAF",TRIM(LEFT(SUBSTITUTE(F5," ",REPT(" ",100)),100)),TRIM(RIGHT(SUBSTITUTE(F5," ",REPT(" ",100)),100)))</f>
        <v>Texas</v>
      </c>
      <c r="I5" s="9" cm="1">
        <f t="array" ref="I5">AVERAGE(IF(Raw!$K$4:$K$906=$C5,Raw!M$4:M$906))</f>
        <v>1.3628571428571428</v>
      </c>
      <c r="J5" s="9" cm="1">
        <f t="array" ref="J5">AVERAGE(IF(Raw!$K$4:$K$906=$C5,Raw!N$4:N$906))</f>
        <v>3.2242857142857142</v>
      </c>
      <c r="K5" s="10">
        <f t="shared" si="2"/>
        <v>0.42360640875951733</v>
      </c>
      <c r="L5" s="11">
        <f t="shared" ref="L5:L68" si="9">0.511+K5/2</f>
        <v>0.72280320437975865</v>
      </c>
      <c r="M5" s="9" t="str">
        <f t="shared" ref="M5:M68" si="10">D5</f>
        <v>NCAAF</v>
      </c>
      <c r="N5" s="8" t="str">
        <f t="shared" ref="N5:N68" si="11">IF(I5&lt;=J5,G5,H5)</f>
        <v>Alabama</v>
      </c>
      <c r="O5" s="8" t="str">
        <f t="shared" ref="O5:O68" si="12">IF(I5&lt;=J5,H5,G5)</f>
        <v>Texas</v>
      </c>
      <c r="P5" s="37" t="str">
        <f t="shared" si="5"/>
        <v>Alabama Crimson Tide_Texas Longhorns</v>
      </c>
      <c r="Q5" s="16" t="str">
        <f t="shared" ref="Q5:Q13" si="13">""""&amp;M5&amp;":"&amp;N5&amp;":"&amp;O5&amp;""""</f>
        <v>"NCAAF:Alabama:Texas"</v>
      </c>
      <c r="R5" s="35" cm="1">
        <f t="array" aca="1" ref="R5" ca="1">INT(AVERAGE(IF(Raw!$K$4:$K$906=$C5,Raw!$Q$4:$Q$906)))</f>
        <v>1694300340</v>
      </c>
      <c r="S5" s="20">
        <f t="shared" si="6"/>
        <v>383.50244428994398</v>
      </c>
      <c r="U5">
        <v>1</v>
      </c>
      <c r="V5" t="s">
        <v>18</v>
      </c>
      <c r="W5" t="s">
        <v>279</v>
      </c>
      <c r="X5">
        <v>1694311202</v>
      </c>
      <c r="Y5" s="14">
        <v>427</v>
      </c>
      <c r="Z5" s="14"/>
      <c r="AA5" s="3"/>
    </row>
    <row r="6" spans="2:27" x14ac:dyDescent="0.25">
      <c r="C6" s="41" t="s">
        <v>18</v>
      </c>
      <c r="D6" s="42" t="s">
        <v>240</v>
      </c>
      <c r="E6" t="s">
        <v>52</v>
      </c>
      <c r="F6" t="s">
        <v>53</v>
      </c>
      <c r="G6" s="8" t="str">
        <f t="shared" si="7"/>
        <v>Volkov</v>
      </c>
      <c r="H6" s="8" t="str">
        <f t="shared" si="8"/>
        <v>Tuivasa</v>
      </c>
      <c r="I6" s="9" cm="1">
        <f t="array" ref="I6">AVERAGE(IF(Raw!$K$4:$K$906=$C6,Raw!M$4:M$906))</f>
        <v>1.4023076923076923</v>
      </c>
      <c r="J6" s="9" cm="1">
        <f t="array" ref="J6">AVERAGE(IF(Raw!$K$4:$K$906=$C6,Raw!N$4:N$906))</f>
        <v>2.996923076923077</v>
      </c>
      <c r="K6" s="10">
        <f t="shared" si="2"/>
        <v>0.37943469313506067</v>
      </c>
      <c r="L6" s="11">
        <f t="shared" si="9"/>
        <v>0.70071734656753037</v>
      </c>
      <c r="M6" s="9" t="str">
        <f t="shared" si="10"/>
        <v>MMA</v>
      </c>
      <c r="N6" s="8" t="str">
        <f t="shared" si="11"/>
        <v>Volkov</v>
      </c>
      <c r="O6" s="8" t="str">
        <f t="shared" si="12"/>
        <v>Tuivasa</v>
      </c>
      <c r="P6" s="37" t="str">
        <f t="shared" si="5"/>
        <v>Alexander Volkov_Tai Tuivasa</v>
      </c>
      <c r="Q6" s="16" t="str">
        <f t="shared" si="13"/>
        <v>"MMA:Volkov:Tuivasa"</v>
      </c>
      <c r="R6" s="35" cm="1">
        <f t="array" aca="1" ref="R6" ca="1">INT(AVERAGE(IF(Raw!$K$4:$K$906=$C6,Raw!$Q$4:$Q$906)))</f>
        <v>1694311202</v>
      </c>
      <c r="S6" s="20">
        <f t="shared" si="6"/>
        <v>427.1089546997917</v>
      </c>
      <c r="U6">
        <v>1</v>
      </c>
      <c r="V6" t="s">
        <v>129</v>
      </c>
      <c r="W6" t="s">
        <v>267</v>
      </c>
      <c r="X6">
        <v>1694300340</v>
      </c>
      <c r="Y6" s="14">
        <v>383</v>
      </c>
      <c r="Z6" s="14"/>
      <c r="AA6" s="3"/>
    </row>
    <row r="7" spans="2:27" x14ac:dyDescent="0.25">
      <c r="B7">
        <v>1</v>
      </c>
      <c r="C7" s="41" t="s">
        <v>17</v>
      </c>
      <c r="D7" s="42" t="s">
        <v>240</v>
      </c>
      <c r="E7" t="s">
        <v>50</v>
      </c>
      <c r="F7" t="s">
        <v>51</v>
      </c>
      <c r="G7" s="8" t="str">
        <f t="shared" si="7"/>
        <v>Turkalj</v>
      </c>
      <c r="H7" s="8" t="str">
        <f t="shared" si="8"/>
        <v>Pedro</v>
      </c>
      <c r="I7" s="9" cm="1">
        <f t="array" ref="I7">AVERAGE(IF(Raw!$K$4:$K$906=$C7,Raw!M$4:M$906))</f>
        <v>1.8458333333333332</v>
      </c>
      <c r="J7" s="9" cm="1">
        <f t="array" ref="J7">AVERAGE(IF(Raw!$K$4:$K$906=$C7,Raw!N$4:N$906))</f>
        <v>1.9650000000000001</v>
      </c>
      <c r="K7" s="10">
        <f t="shared" si="2"/>
        <v>3.2854869930327046E-2</v>
      </c>
      <c r="L7" s="11">
        <f t="shared" si="9"/>
        <v>0.52742743496516353</v>
      </c>
      <c r="M7" s="9" t="str">
        <f t="shared" si="10"/>
        <v>MMA</v>
      </c>
      <c r="N7" s="8" t="str">
        <f t="shared" si="11"/>
        <v>Turkalj</v>
      </c>
      <c r="O7" s="8" t="str">
        <f t="shared" si="12"/>
        <v>Pedro</v>
      </c>
      <c r="P7" s="37" t="str">
        <f t="shared" si="5"/>
        <v>Anton Turkalj_Tyson Pedro</v>
      </c>
      <c r="Q7" s="16" t="str">
        <f t="shared" si="13"/>
        <v>"MMA:Turkalj:Pedro"</v>
      </c>
      <c r="R7" s="35" cm="1">
        <f t="array" aca="1" ref="R7" ca="1">INT(AVERAGE(IF(Raw!$K$4:$K$906=$C7,Raw!$Q$4:$Q$906)))</f>
        <v>1694311200</v>
      </c>
      <c r="S7" s="20">
        <f t="shared" si="6"/>
        <v>895.99541795934408</v>
      </c>
      <c r="U7">
        <v>1</v>
      </c>
      <c r="V7" t="s">
        <v>148</v>
      </c>
      <c r="W7" t="s">
        <v>269</v>
      </c>
      <c r="X7">
        <v>1694312940</v>
      </c>
      <c r="Y7" s="14">
        <v>415</v>
      </c>
      <c r="Z7" s="14"/>
      <c r="AA7" s="3"/>
    </row>
    <row r="8" spans="2:27" x14ac:dyDescent="0.25">
      <c r="C8" s="41" t="s">
        <v>116</v>
      </c>
      <c r="D8" s="42" t="s">
        <v>242</v>
      </c>
      <c r="E8" t="s">
        <v>156</v>
      </c>
      <c r="F8" t="s">
        <v>157</v>
      </c>
      <c r="G8" s="8" t="str">
        <f t="shared" si="7"/>
        <v>Appalachian</v>
      </c>
      <c r="H8" s="8" t="str">
        <f t="shared" si="8"/>
        <v>North</v>
      </c>
      <c r="I8" s="9" cm="1">
        <f t="array" ref="I8">AVERAGE(IF(Raw!$K$4:$K$906=$C8,Raw!M$4:M$906))</f>
        <v>7.3678571428571429</v>
      </c>
      <c r="J8" s="9" cm="1">
        <f t="array" ref="J8">AVERAGE(IF(Raw!$K$4:$K$906=$C8,Raw!N$4:N$906))</f>
        <v>1.0992857142857144</v>
      </c>
      <c r="K8" s="10">
        <f t="shared" si="2"/>
        <v>0.77395693862940496</v>
      </c>
      <c r="L8" s="11">
        <f t="shared" si="9"/>
        <v>0.89797846931470249</v>
      </c>
      <c r="M8" s="9" t="str">
        <f t="shared" si="10"/>
        <v>NCAAF</v>
      </c>
      <c r="N8" s="8" t="str">
        <f t="shared" si="11"/>
        <v>North</v>
      </c>
      <c r="O8" s="8" t="str">
        <f t="shared" si="12"/>
        <v>Appalachian</v>
      </c>
      <c r="P8" s="37" t="str">
        <f t="shared" si="5"/>
        <v>Appalachian State Mountaineers_North Carolina Tar Heels</v>
      </c>
      <c r="Q8" s="16" t="str">
        <f t="shared" si="13"/>
        <v>"NCAAF:North:Appalachian"</v>
      </c>
      <c r="R8" s="35" cm="1">
        <f t="array" aca="1" ref="R8" ca="1">INT(AVERAGE(IF(Raw!$K$4:$K$906=$C8,Raw!$Q$4:$Q$906)))</f>
        <v>1694294040</v>
      </c>
      <c r="S8" s="20">
        <f t="shared" si="6"/>
        <v>113.61244636873735</v>
      </c>
      <c r="U8">
        <v>1</v>
      </c>
      <c r="V8" t="s">
        <v>94</v>
      </c>
      <c r="W8" t="s">
        <v>272</v>
      </c>
      <c r="X8">
        <v>1694275140</v>
      </c>
      <c r="Y8" s="14">
        <v>674</v>
      </c>
      <c r="Z8" s="14"/>
      <c r="AA8" s="3"/>
    </row>
    <row r="9" spans="2:27" x14ac:dyDescent="0.25">
      <c r="C9" s="41" t="s">
        <v>29</v>
      </c>
      <c r="D9" s="42" t="s">
        <v>241</v>
      </c>
      <c r="E9" t="s">
        <v>68</v>
      </c>
      <c r="F9" t="s">
        <v>69</v>
      </c>
      <c r="G9" s="8" t="str">
        <f t="shared" si="7"/>
        <v>Cardinals</v>
      </c>
      <c r="H9" s="8" t="str">
        <f t="shared" si="8"/>
        <v>Commanders</v>
      </c>
      <c r="I9" s="9" cm="1">
        <f t="array" ref="I9">AVERAGE(IF(Raw!$K$4:$K$906=$C9,Raw!M$4:M$906))</f>
        <v>3.5313333333333339</v>
      </c>
      <c r="J9" s="9" cm="1">
        <f t="array" ref="J9">AVERAGE(IF(Raw!$K$4:$K$906=$C9,Raw!N$4:N$906))</f>
        <v>1.3120000000000003</v>
      </c>
      <c r="K9" s="10">
        <f t="shared" si="2"/>
        <v>0.47901596393724916</v>
      </c>
      <c r="L9" s="11">
        <f t="shared" si="9"/>
        <v>0.75050798196862456</v>
      </c>
      <c r="M9" s="9" t="str">
        <f t="shared" si="10"/>
        <v>NFL</v>
      </c>
      <c r="N9" s="8" t="str">
        <f t="shared" si="11"/>
        <v>Commanders</v>
      </c>
      <c r="O9" s="8" t="str">
        <f t="shared" si="12"/>
        <v>Cardinals</v>
      </c>
      <c r="P9" s="37" t="str">
        <f t="shared" si="5"/>
        <v>Arizona Cardinals_Washington Commanders</v>
      </c>
      <c r="Q9" s="16" t="str">
        <f t="shared" si="13"/>
        <v>"NFL:Commanders:Cardinals"</v>
      </c>
      <c r="R9" s="35" cm="1">
        <f t="array" aca="1" ref="R9" ca="1">INT(AVERAGE(IF(Raw!$K$4:$K$906=$C9,Raw!$Q$4:$Q$906)))</f>
        <v>1694365200</v>
      </c>
      <c r="S9" s="20">
        <f t="shared" si="6"/>
        <v>332.43086552783075</v>
      </c>
      <c r="U9">
        <v>1</v>
      </c>
      <c r="V9" t="s">
        <v>102</v>
      </c>
      <c r="W9" s="8" t="s">
        <v>353</v>
      </c>
      <c r="X9">
        <v>1694287740</v>
      </c>
      <c r="Y9" s="14">
        <v>570</v>
      </c>
      <c r="Z9" s="14"/>
      <c r="AA9" s="3"/>
    </row>
    <row r="10" spans="2:27" x14ac:dyDescent="0.25">
      <c r="B10">
        <v>1</v>
      </c>
      <c r="C10" s="41" t="s">
        <v>151</v>
      </c>
      <c r="D10" s="42" t="s">
        <v>242</v>
      </c>
      <c r="E10" t="s">
        <v>158</v>
      </c>
      <c r="F10" t="s">
        <v>159</v>
      </c>
      <c r="G10" s="8" t="str">
        <f t="shared" si="7"/>
        <v>Arizona</v>
      </c>
      <c r="H10" s="8" t="str">
        <f t="shared" si="8"/>
        <v>Oklahoma</v>
      </c>
      <c r="I10" s="9" cm="1">
        <f t="array" ref="I10">AVERAGE(IF(Raw!$K$4:$K$906=$C10,Raw!M$4:M$906))</f>
        <v>2.4014285714285712</v>
      </c>
      <c r="J10" s="9" cm="1">
        <f t="array" ref="J10">AVERAGE(IF(Raw!$K$4:$K$906=$C10,Raw!N$4:N$906))</f>
        <v>1.6035714285714284</v>
      </c>
      <c r="K10" s="10">
        <f t="shared" si="2"/>
        <v>0.20718921948304714</v>
      </c>
      <c r="L10" s="11">
        <f t="shared" si="9"/>
        <v>0.61459460974152358</v>
      </c>
      <c r="M10" s="9" t="str">
        <f t="shared" si="10"/>
        <v>NCAAF</v>
      </c>
      <c r="N10" s="8" t="str">
        <f t="shared" si="11"/>
        <v>Oklahoma</v>
      </c>
      <c r="O10" s="8" t="str">
        <f t="shared" si="12"/>
        <v>Arizona</v>
      </c>
      <c r="P10" s="37" t="str">
        <f t="shared" si="5"/>
        <v>Arizona State Sun Devils_Oklahoma State Cowboys</v>
      </c>
      <c r="Q10" s="16" t="str">
        <f t="shared" si="13"/>
        <v>"NCAAF:Oklahoma:Arizona"</v>
      </c>
      <c r="R10" s="35" cm="1">
        <f t="array" aca="1" ref="R10" ca="1">INT(AVERAGE(IF(Raw!$K$4:$K$906=$C10,Raw!$Q$4:$Q$906)))</f>
        <v>1694312940</v>
      </c>
      <c r="S10" s="20">
        <f t="shared" si="6"/>
        <v>627.08879015480477</v>
      </c>
      <c r="U10">
        <v>1</v>
      </c>
      <c r="V10" t="s">
        <v>90</v>
      </c>
      <c r="W10" t="s">
        <v>275</v>
      </c>
      <c r="X10">
        <v>1694215740</v>
      </c>
      <c r="Y10" s="14">
        <v>652</v>
      </c>
      <c r="Z10" s="14"/>
      <c r="AA10" s="3"/>
    </row>
    <row r="11" spans="2:27" x14ac:dyDescent="0.25">
      <c r="B11">
        <v>1</v>
      </c>
      <c r="C11" s="41" t="s">
        <v>141</v>
      </c>
      <c r="D11" s="42" t="s">
        <v>242</v>
      </c>
      <c r="E11" t="s">
        <v>160</v>
      </c>
      <c r="F11" t="s">
        <v>161</v>
      </c>
      <c r="G11" s="8" t="str">
        <f t="shared" si="7"/>
        <v>Arizona</v>
      </c>
      <c r="H11" s="8" t="str">
        <f t="shared" si="8"/>
        <v>Mississippi</v>
      </c>
      <c r="I11" s="9" cm="1">
        <f t="array" ref="I11">AVERAGE(IF(Raw!$K$4:$K$906=$C11,Raw!M$4:M$906))</f>
        <v>3.9678571428571425</v>
      </c>
      <c r="J11" s="9" cm="1">
        <f t="array" ref="J11">AVERAGE(IF(Raw!$K$4:$K$906=$C11,Raw!N$4:N$906))</f>
        <v>1.26</v>
      </c>
      <c r="K11" s="10">
        <f t="shared" si="2"/>
        <v>0.54162559113054154</v>
      </c>
      <c r="L11" s="11">
        <f t="shared" si="9"/>
        <v>0.78181279556527072</v>
      </c>
      <c r="M11" s="9" t="str">
        <f t="shared" si="10"/>
        <v>NCAAF</v>
      </c>
      <c r="N11" s="8" t="str">
        <f t="shared" si="11"/>
        <v>Mississippi</v>
      </c>
      <c r="O11" s="8" t="str">
        <f t="shared" si="12"/>
        <v>Arizona</v>
      </c>
      <c r="P11" s="37" t="str">
        <f t="shared" si="5"/>
        <v>Arizona Wildcats_Mississippi State Bulldogs</v>
      </c>
      <c r="Q11" s="16" t="str">
        <f t="shared" si="13"/>
        <v>"NCAAF:Mississippi:Arizona"</v>
      </c>
      <c r="R11" s="35" cm="1">
        <f t="array" aca="1" ref="R11" ca="1">INT(AVERAGE(IF(Raw!$K$4:$K$906=$C11,Raw!$Q$4:$Q$906)))</f>
        <v>1694302140</v>
      </c>
      <c r="S11" s="20">
        <f t="shared" si="6"/>
        <v>279.07857951720302</v>
      </c>
      <c r="U11">
        <v>1</v>
      </c>
      <c r="V11" t="s">
        <v>141</v>
      </c>
      <c r="W11" t="s">
        <v>268</v>
      </c>
      <c r="X11">
        <v>1694302140</v>
      </c>
      <c r="Y11" s="14">
        <v>279</v>
      </c>
      <c r="Z11" s="14"/>
      <c r="AA11" s="3"/>
    </row>
    <row r="12" spans="2:27" x14ac:dyDescent="0.25">
      <c r="C12" s="41" t="s">
        <v>113</v>
      </c>
      <c r="D12" s="42" t="s">
        <v>242</v>
      </c>
      <c r="E12" t="s">
        <v>162</v>
      </c>
      <c r="F12" t="s">
        <v>163</v>
      </c>
      <c r="G12" s="8" t="str">
        <f t="shared" si="7"/>
        <v>Arkansas</v>
      </c>
      <c r="H12" s="8" t="str">
        <f t="shared" si="8"/>
        <v>Kent</v>
      </c>
      <c r="I12" s="9" cm="1">
        <f t="array" ref="I12">AVERAGE(IF(Raw!$K$4:$K$906=$C12,Raw!M$4:M$906))</f>
        <v>1.0049999999999999</v>
      </c>
      <c r="J12" s="9" cm="1">
        <f t="array" ref="J12">AVERAGE(IF(Raw!$K$4:$K$906=$C12,Raw!N$4:N$906))</f>
        <v>32</v>
      </c>
      <c r="K12" s="10">
        <f t="shared" si="2"/>
        <v>0.96377487562189068</v>
      </c>
      <c r="L12" s="11">
        <f t="shared" si="9"/>
        <v>0.99288743781094535</v>
      </c>
      <c r="M12" s="9" t="str">
        <f t="shared" si="10"/>
        <v>NCAAF</v>
      </c>
      <c r="N12" s="8" t="str">
        <f t="shared" si="11"/>
        <v>Arkansas</v>
      </c>
      <c r="O12" s="8" t="str">
        <f t="shared" si="12"/>
        <v>Kent</v>
      </c>
      <c r="P12" s="37" t="str">
        <f t="shared" si="5"/>
        <v>Arkansas Razorbacks_Kent State Golden Flashes</v>
      </c>
      <c r="Q12" s="16" t="str">
        <f t="shared" si="13"/>
        <v>"NCAAF:Arkansas:Kent"</v>
      </c>
      <c r="R12" s="35" cm="1">
        <f t="array" aca="1" ref="R12" ca="1">INT(AVERAGE(IF(Raw!$K$4:$K$906=$C12,Raw!$Q$4:$Q$906)))</f>
        <v>1694289600</v>
      </c>
      <c r="S12" s="20">
        <f t="shared" si="6"/>
        <v>7.163513121624332</v>
      </c>
      <c r="U12">
        <v>1</v>
      </c>
      <c r="V12" t="s">
        <v>96</v>
      </c>
      <c r="W12" t="s">
        <v>355</v>
      </c>
      <c r="X12">
        <v>1694275140</v>
      </c>
      <c r="Y12" s="14">
        <v>349</v>
      </c>
      <c r="Z12" s="14"/>
      <c r="AA12" s="3"/>
    </row>
    <row r="13" spans="2:27" x14ac:dyDescent="0.25">
      <c r="C13" s="41" t="s">
        <v>137</v>
      </c>
      <c r="D13" s="42" t="s">
        <v>242</v>
      </c>
      <c r="E13" t="s">
        <v>164</v>
      </c>
      <c r="F13" t="s">
        <v>165</v>
      </c>
      <c r="G13" s="8" t="str">
        <f t="shared" si="7"/>
        <v>Arkansas</v>
      </c>
      <c r="H13" s="8" t="str">
        <f t="shared" si="8"/>
        <v>Memphis</v>
      </c>
      <c r="I13" s="9" cm="1">
        <f t="array" ref="I13">AVERAGE(IF(Raw!$K$4:$K$906=$C13,Raw!M$4:M$906))</f>
        <v>10.410714285714286</v>
      </c>
      <c r="J13" s="9" cm="1">
        <f t="array" ref="J13">AVERAGE(IF(Raw!$K$4:$K$906=$C13,Raw!N$4:N$906))</f>
        <v>1.0557142857142858</v>
      </c>
      <c r="K13" s="10">
        <f t="shared" si="2"/>
        <v>0.85117109254776158</v>
      </c>
      <c r="L13" s="11">
        <f t="shared" si="9"/>
        <v>0.9365855462738808</v>
      </c>
      <c r="M13" s="9" t="str">
        <f t="shared" si="10"/>
        <v>NCAAF</v>
      </c>
      <c r="N13" s="8" t="str">
        <f t="shared" si="11"/>
        <v>Memphis</v>
      </c>
      <c r="O13" s="8" t="str">
        <f t="shared" si="12"/>
        <v>Arkansas</v>
      </c>
      <c r="P13" s="37" t="str">
        <f t="shared" si="5"/>
        <v>Arkansas State Red Wolves_Memphis Tigers</v>
      </c>
      <c r="Q13" s="16" t="str">
        <f t="shared" si="13"/>
        <v>"NCAAF:Memphis:Arkansas"</v>
      </c>
      <c r="R13" s="35" cm="1">
        <f t="array" aca="1" ref="R13" ca="1">INT(AVERAGE(IF(Raw!$K$4:$K$906=$C13,Raw!$Q$4:$Q$906)))</f>
        <v>1694300400</v>
      </c>
      <c r="S13" s="20">
        <f t="shared" si="6"/>
        <v>67.708127654123814</v>
      </c>
      <c r="U13">
        <v>1</v>
      </c>
      <c r="V13" t="s">
        <v>151</v>
      </c>
      <c r="W13" t="s">
        <v>292</v>
      </c>
      <c r="X13">
        <v>1694312940</v>
      </c>
      <c r="Y13" s="14">
        <v>627</v>
      </c>
      <c r="Z13" s="14"/>
      <c r="AA13" s="3"/>
    </row>
    <row r="14" spans="2:27" x14ac:dyDescent="0.25">
      <c r="C14" s="41" t="s">
        <v>24</v>
      </c>
      <c r="D14" s="42" t="s">
        <v>241</v>
      </c>
      <c r="E14" t="s">
        <v>58</v>
      </c>
      <c r="F14" t="s">
        <v>59</v>
      </c>
      <c r="G14" s="8" t="str">
        <f t="shared" si="7"/>
        <v>Falcons</v>
      </c>
      <c r="H14" s="8" t="str">
        <f t="shared" si="8"/>
        <v>Panthers</v>
      </c>
      <c r="I14" s="9" cm="1">
        <f t="array" ref="I14">AVERAGE(IF(Raw!$K$4:$K$906=$C14,Raw!M$4:M$906))</f>
        <v>1.5499999999999998</v>
      </c>
      <c r="J14" s="9" cm="1">
        <f t="array" ref="J14">AVERAGE(IF(Raw!$K$4:$K$906=$C14,Raw!N$4:N$906))</f>
        <v>2.512</v>
      </c>
      <c r="K14" s="10">
        <f t="shared" si="2"/>
        <v>0.24707211834805842</v>
      </c>
      <c r="L14" s="11">
        <f t="shared" si="9"/>
        <v>0.63453605917402922</v>
      </c>
      <c r="M14" s="9" t="str">
        <f t="shared" si="10"/>
        <v>NFL</v>
      </c>
      <c r="N14" s="8" t="str">
        <f t="shared" si="11"/>
        <v>Falcons</v>
      </c>
      <c r="O14" s="8" t="str">
        <f t="shared" si="12"/>
        <v>Panthers</v>
      </c>
      <c r="P14" s="37" t="str">
        <f t="shared" ref="P14:P73" si="14">C14</f>
        <v>Atlanta Falcons_Carolina Panthers</v>
      </c>
      <c r="Q14" s="16" t="str">
        <f t="shared" ref="Q14:Q73" si="15">""""&amp;M14&amp;":"&amp;N14&amp;":"&amp;O14&amp;""""</f>
        <v>"NFL:Falcons:Panthers"</v>
      </c>
      <c r="R14" s="35" cm="1">
        <f t="array" aca="1" ref="R14" ca="1">INT(AVERAGE(IF(Raw!$K$4:$K$906=$C14,Raw!$Q$4:$Q$906)))</f>
        <v>1694365200</v>
      </c>
      <c r="S14" s="20">
        <f t="shared" ref="S14:S73" si="16">(1/L14-1)*1000</f>
        <v>575.95456639878353</v>
      </c>
      <c r="U14">
        <v>1</v>
      </c>
      <c r="V14" t="s">
        <v>106</v>
      </c>
      <c r="W14" s="8" t="s">
        <v>352</v>
      </c>
      <c r="X14">
        <v>1694287740</v>
      </c>
      <c r="Y14" s="14">
        <v>356</v>
      </c>
      <c r="Z14" s="14"/>
      <c r="AA14" s="3"/>
    </row>
    <row r="15" spans="2:27" x14ac:dyDescent="0.25">
      <c r="B15">
        <v>1</v>
      </c>
      <c r="C15" s="41" t="s">
        <v>148</v>
      </c>
      <c r="D15" s="42" t="s">
        <v>242</v>
      </c>
      <c r="E15" t="s">
        <v>166</v>
      </c>
      <c r="F15" t="s">
        <v>167</v>
      </c>
      <c r="G15" s="8" t="str">
        <f t="shared" si="7"/>
        <v>Auburn</v>
      </c>
      <c r="H15" s="8" t="str">
        <f t="shared" si="8"/>
        <v>California</v>
      </c>
      <c r="I15" s="9" cm="1">
        <f t="array" ref="I15">AVERAGE(IF(Raw!$K$4:$K$906=$C15,Raw!M$4:M$906))</f>
        <v>1.3949999999999996</v>
      </c>
      <c r="J15" s="9" cm="1">
        <f t="array" ref="J15">AVERAGE(IF(Raw!$K$4:$K$906=$C15,Raw!N$4:N$906))</f>
        <v>3.0642857142857141</v>
      </c>
      <c r="K15" s="10">
        <f t="shared" si="2"/>
        <v>0.39050555179587454</v>
      </c>
      <c r="L15" s="11">
        <f t="shared" si="9"/>
        <v>0.70625277589793733</v>
      </c>
      <c r="M15" s="9" t="str">
        <f t="shared" si="10"/>
        <v>NCAAF</v>
      </c>
      <c r="N15" s="8" t="str">
        <f t="shared" si="11"/>
        <v>Auburn</v>
      </c>
      <c r="O15" s="8" t="str">
        <f t="shared" si="12"/>
        <v>California</v>
      </c>
      <c r="P15" s="37" t="str">
        <f t="shared" si="14"/>
        <v>Auburn Tigers_California Golden Bears</v>
      </c>
      <c r="Q15" s="16" t="str">
        <f t="shared" si="15"/>
        <v>"NCAAF:Auburn:California"</v>
      </c>
      <c r="R15" s="35" cm="1">
        <f t="array" aca="1" ref="R15" ca="1">INT(AVERAGE(IF(Raw!$K$4:$K$906=$C15,Raw!$Q$4:$Q$906)))</f>
        <v>1694312940</v>
      </c>
      <c r="S15" s="20">
        <f t="shared" si="16"/>
        <v>415.92363828742384</v>
      </c>
      <c r="U15">
        <v>1</v>
      </c>
      <c r="V15" t="s">
        <v>131</v>
      </c>
      <c r="W15" t="s">
        <v>277</v>
      </c>
      <c r="X15">
        <v>1694300340</v>
      </c>
      <c r="Y15" s="14">
        <v>400</v>
      </c>
      <c r="Z15" s="14"/>
      <c r="AA15" s="3"/>
    </row>
    <row r="16" spans="2:27" x14ac:dyDescent="0.25">
      <c r="B16">
        <v>1</v>
      </c>
      <c r="C16" s="41" t="s">
        <v>14</v>
      </c>
      <c r="D16" s="42" t="s">
        <v>240</v>
      </c>
      <c r="E16" t="s">
        <v>48</v>
      </c>
      <c r="F16" t="s">
        <v>49</v>
      </c>
      <c r="G16" s="8" t="str">
        <f t="shared" si="7"/>
        <v>Lane</v>
      </c>
      <c r="H16" s="8" t="str">
        <f t="shared" si="8"/>
        <v>Tafa</v>
      </c>
      <c r="I16" s="9" cm="1">
        <f t="array" ref="I16">AVERAGE(IF(Raw!$K$4:$K$906=$C16,Raw!M$4:M$906))</f>
        <v>2.7723076923076921</v>
      </c>
      <c r="J16" s="9" cm="1">
        <f t="array" ref="J16">AVERAGE(IF(Raw!$K$4:$K$906=$C16,Raw!N$4:N$906))</f>
        <v>1.4538461538461538</v>
      </c>
      <c r="K16" s="10">
        <f t="shared" si="2"/>
        <v>0.32712036596609301</v>
      </c>
      <c r="L16" s="11">
        <f t="shared" si="9"/>
        <v>0.67456018298304654</v>
      </c>
      <c r="M16" s="9" t="str">
        <f t="shared" si="10"/>
        <v>MMA</v>
      </c>
      <c r="N16" s="8" t="str">
        <f t="shared" si="11"/>
        <v>Tafa</v>
      </c>
      <c r="O16" s="8" t="str">
        <f t="shared" si="12"/>
        <v>Lane</v>
      </c>
      <c r="P16" s="37" t="str">
        <f t="shared" si="14"/>
        <v>Austen Lane_Justin Tafa</v>
      </c>
      <c r="Q16" s="16" t="str">
        <f t="shared" si="15"/>
        <v>"MMA:Tafa:Lane"</v>
      </c>
      <c r="R16" s="35" cm="1">
        <f t="array" aca="1" ref="R16" ca="1">INT(AVERAGE(IF(Raw!$K$4:$K$906=$C16,Raw!$Q$4:$Q$906)))</f>
        <v>1694311200</v>
      </c>
      <c r="S16" s="20">
        <f t="shared" si="16"/>
        <v>482.44741570394842</v>
      </c>
      <c r="U16">
        <v>1</v>
      </c>
      <c r="V16" t="s">
        <v>125</v>
      </c>
      <c r="W16" t="s">
        <v>271</v>
      </c>
      <c r="X16">
        <v>1694298540</v>
      </c>
      <c r="Y16" s="14">
        <v>347</v>
      </c>
      <c r="Z16" s="14"/>
      <c r="AA16" s="3"/>
    </row>
    <row r="17" spans="2:27" x14ac:dyDescent="0.25">
      <c r="B17">
        <v>1</v>
      </c>
      <c r="C17" s="41" t="s">
        <v>98</v>
      </c>
      <c r="D17" s="42" t="s">
        <v>242</v>
      </c>
      <c r="E17" t="s">
        <v>168</v>
      </c>
      <c r="F17" t="s">
        <v>169</v>
      </c>
      <c r="G17" s="8" t="str">
        <f t="shared" si="7"/>
        <v>Ball</v>
      </c>
      <c r="H17" s="8" t="str">
        <f t="shared" si="8"/>
        <v>Georgia</v>
      </c>
      <c r="I17" s="9" cm="1">
        <f t="array" ref="I17">AVERAGE(IF(Raw!$K$4:$K$906=$C17,Raw!M$4:M$906))</f>
        <v>26</v>
      </c>
      <c r="J17" s="9" cm="1">
        <f t="array" ref="J17">AVERAGE(IF(Raw!$K$4:$K$906=$C17,Raw!N$4:N$906))</f>
        <v>1.01</v>
      </c>
      <c r="K17" s="10">
        <f t="shared" si="2"/>
        <v>0.95163747143945165</v>
      </c>
      <c r="L17" s="11">
        <f t="shared" si="9"/>
        <v>0.98681873571972578</v>
      </c>
      <c r="M17" s="9" t="str">
        <f t="shared" si="10"/>
        <v>NCAAF</v>
      </c>
      <c r="N17" s="8" t="str">
        <f t="shared" si="11"/>
        <v>Georgia</v>
      </c>
      <c r="O17" s="8" t="str">
        <f t="shared" si="12"/>
        <v>Ball</v>
      </c>
      <c r="P17" s="37" t="str">
        <f t="shared" si="14"/>
        <v>Ball State Cardinals_Georgia Bulldogs</v>
      </c>
      <c r="Q17" s="16" t="str">
        <f t="shared" si="15"/>
        <v>"NCAAF:Georgia:Ball"</v>
      </c>
      <c r="R17" s="35" cm="1">
        <f t="array" aca="1" ref="R17" ca="1">INT(AVERAGE(IF(Raw!$K$4:$K$906=$C17,Raw!$Q$4:$Q$906)))</f>
        <v>1694275140</v>
      </c>
      <c r="S17" s="20">
        <f t="shared" si="16"/>
        <v>13.357330787462818</v>
      </c>
      <c r="U17">
        <v>1</v>
      </c>
      <c r="V17" t="s">
        <v>105</v>
      </c>
      <c r="W17" t="s">
        <v>276</v>
      </c>
      <c r="X17">
        <v>1694287740</v>
      </c>
      <c r="Y17" s="14">
        <v>539</v>
      </c>
      <c r="Z17" s="14"/>
      <c r="AA17" s="3"/>
    </row>
    <row r="18" spans="2:27" x14ac:dyDescent="0.25">
      <c r="B18">
        <v>1</v>
      </c>
      <c r="C18" s="41" t="s">
        <v>25</v>
      </c>
      <c r="D18" s="42" t="s">
        <v>241</v>
      </c>
      <c r="E18" t="s">
        <v>60</v>
      </c>
      <c r="F18" t="s">
        <v>61</v>
      </c>
      <c r="G18" s="8" t="str">
        <f t="shared" si="7"/>
        <v>Ravens</v>
      </c>
      <c r="H18" s="8" t="str">
        <f t="shared" si="8"/>
        <v>Texans</v>
      </c>
      <c r="I18" s="9" cm="1">
        <f t="array" ref="I18">AVERAGE(IF(Raw!$K$4:$K$906=$C18,Raw!M$4:M$906))</f>
        <v>1.2006666666666668</v>
      </c>
      <c r="J18" s="9" cm="1">
        <f t="array" ref="J18">AVERAGE(IF(Raw!$K$4:$K$906=$C18,Raw!N$4:N$906))</f>
        <v>4.7166666666666668</v>
      </c>
      <c r="K18" s="10">
        <f t="shared" si="2"/>
        <v>0.6208564931535876</v>
      </c>
      <c r="L18" s="11">
        <f t="shared" si="9"/>
        <v>0.82142824657679381</v>
      </c>
      <c r="M18" s="9" t="str">
        <f t="shared" si="10"/>
        <v>NFL</v>
      </c>
      <c r="N18" s="8" t="str">
        <f t="shared" si="11"/>
        <v>Ravens</v>
      </c>
      <c r="O18" s="8" t="str">
        <f t="shared" si="12"/>
        <v>Texans</v>
      </c>
      <c r="P18" s="37" t="str">
        <f t="shared" si="14"/>
        <v>Baltimore Ravens_Houston Texans</v>
      </c>
      <c r="Q18" s="16" t="str">
        <f t="shared" si="15"/>
        <v>"NFL:Ravens:Texans"</v>
      </c>
      <c r="R18" s="35" cm="1">
        <f t="array" aca="1" ref="R18" ca="1">INT(AVERAGE(IF(Raw!$K$4:$K$906=$C18,Raw!$Q$4:$Q$906)))</f>
        <v>1694365200</v>
      </c>
      <c r="S18" s="20">
        <f t="shared" si="16"/>
        <v>217.3917857918608</v>
      </c>
      <c r="U18">
        <v>1</v>
      </c>
      <c r="V18" t="s">
        <v>132</v>
      </c>
      <c r="W18" t="s">
        <v>291</v>
      </c>
      <c r="X18">
        <v>1694300340</v>
      </c>
      <c r="Y18" s="14">
        <v>616</v>
      </c>
      <c r="Z18" s="14"/>
      <c r="AA18" s="3"/>
    </row>
    <row r="19" spans="2:27" x14ac:dyDescent="0.25">
      <c r="C19" s="41" t="s">
        <v>97</v>
      </c>
      <c r="D19" s="42" t="s">
        <v>242</v>
      </c>
      <c r="E19" t="s">
        <v>170</v>
      </c>
      <c r="F19" t="s">
        <v>171</v>
      </c>
      <c r="G19" s="8" t="str">
        <f t="shared" si="7"/>
        <v>Baylor</v>
      </c>
      <c r="H19" s="8" t="str">
        <f t="shared" si="8"/>
        <v>Utah</v>
      </c>
      <c r="I19" s="9" cm="1">
        <f t="array" ref="I19">AVERAGE(IF(Raw!$K$4:$K$906=$C19,Raw!M$4:M$906))</f>
        <v>3.3185714285714281</v>
      </c>
      <c r="J19" s="9" cm="1">
        <f t="array" ref="J19">AVERAGE(IF(Raw!$K$4:$K$906=$C19,Raw!N$4:N$906))</f>
        <v>1.3471428571428574</v>
      </c>
      <c r="K19" s="10">
        <f t="shared" si="2"/>
        <v>0.44097728966958177</v>
      </c>
      <c r="L19" s="11">
        <f t="shared" si="9"/>
        <v>0.73148864483479092</v>
      </c>
      <c r="M19" s="9" t="str">
        <f t="shared" si="10"/>
        <v>NCAAF</v>
      </c>
      <c r="N19" s="8" t="str">
        <f t="shared" si="11"/>
        <v>Utah</v>
      </c>
      <c r="O19" s="8" t="str">
        <f t="shared" si="12"/>
        <v>Baylor</v>
      </c>
      <c r="P19" s="37" t="str">
        <f t="shared" si="14"/>
        <v>Baylor Bears_Utah Utes</v>
      </c>
      <c r="Q19" s="16" t="str">
        <f t="shared" si="15"/>
        <v>"NCAAF:Utah:Baylor"</v>
      </c>
      <c r="R19" s="35" cm="1">
        <f t="array" aca="1" ref="R19" ca="1">INT(AVERAGE(IF(Raw!$K$4:$K$906=$C19,Raw!$Q$4:$Q$906)))</f>
        <v>1694275140</v>
      </c>
      <c r="S19" s="20">
        <f t="shared" si="16"/>
        <v>367.07521991110781</v>
      </c>
      <c r="U19">
        <v>1</v>
      </c>
      <c r="V19" t="s">
        <v>143</v>
      </c>
      <c r="W19" t="s">
        <v>354</v>
      </c>
      <c r="X19">
        <v>1694302200</v>
      </c>
      <c r="Y19" s="14">
        <v>183</v>
      </c>
      <c r="Z19" s="14"/>
      <c r="AA19" s="3"/>
    </row>
    <row r="20" spans="2:27" x14ac:dyDescent="0.25">
      <c r="B20">
        <v>1</v>
      </c>
      <c r="C20" s="41" t="s">
        <v>132</v>
      </c>
      <c r="D20" s="42" t="s">
        <v>242</v>
      </c>
      <c r="E20" t="s">
        <v>172</v>
      </c>
      <c r="F20" t="s">
        <v>173</v>
      </c>
      <c r="G20" s="8" t="str">
        <f t="shared" si="7"/>
        <v>Boise</v>
      </c>
      <c r="H20" s="8" t="str">
        <f t="shared" si="8"/>
        <v>UCF</v>
      </c>
      <c r="I20" s="9" cm="1">
        <f t="array" ref="I20">AVERAGE(IF(Raw!$K$4:$K$906=$C20,Raw!M$4:M$906))</f>
        <v>2.41923076923077</v>
      </c>
      <c r="J20" s="9" cm="1">
        <f t="array" ref="J20">AVERAGE(IF(Raw!$K$4:$K$906=$C20,Raw!N$4:N$906))</f>
        <v>1.5907692307692307</v>
      </c>
      <c r="K20" s="10">
        <f t="shared" si="2"/>
        <v>0.21527216145489003</v>
      </c>
      <c r="L20" s="11">
        <f t="shared" si="9"/>
        <v>0.61863608072744503</v>
      </c>
      <c r="M20" s="9" t="str">
        <f t="shared" si="10"/>
        <v>NCAAF</v>
      </c>
      <c r="N20" s="8" t="str">
        <f t="shared" si="11"/>
        <v>UCF</v>
      </c>
      <c r="O20" s="8" t="str">
        <f t="shared" si="12"/>
        <v>Boise</v>
      </c>
      <c r="P20" s="37" t="str">
        <f t="shared" si="14"/>
        <v>Boise State Broncos_UCF Knights</v>
      </c>
      <c r="Q20" s="16" t="str">
        <f t="shared" si="15"/>
        <v>"NCAAF:UCF:Boise"</v>
      </c>
      <c r="R20" s="35" cm="1">
        <f t="array" aca="1" ref="R20" ca="1">INT(AVERAGE(IF(Raw!$K$4:$K$906=$C20,Raw!$Q$4:$Q$906)))</f>
        <v>1694300340</v>
      </c>
      <c r="S20" s="20">
        <f t="shared" si="16"/>
        <v>616.45922563086651</v>
      </c>
      <c r="U20">
        <v>1</v>
      </c>
      <c r="V20" t="s">
        <v>97</v>
      </c>
      <c r="W20" t="s">
        <v>270</v>
      </c>
      <c r="X20">
        <v>1694275140</v>
      </c>
      <c r="Y20" s="14">
        <v>367</v>
      </c>
      <c r="Z20" s="14"/>
      <c r="AA20" s="3"/>
    </row>
    <row r="21" spans="2:27" x14ac:dyDescent="0.25">
      <c r="C21" s="41" t="s">
        <v>319</v>
      </c>
      <c r="D21" s="42" t="s">
        <v>240</v>
      </c>
      <c r="E21" t="s">
        <v>331</v>
      </c>
      <c r="F21" t="s">
        <v>332</v>
      </c>
      <c r="G21" s="8" t="str">
        <f t="shared" si="7"/>
        <v>Ulberg</v>
      </c>
      <c r="H21" s="8" t="str">
        <f t="shared" si="8"/>
        <v>Jung</v>
      </c>
      <c r="I21" s="9" cm="1">
        <f t="array" ref="I21">AVERAGE(IF(Raw!$K$4:$K$906=$C21,Raw!M$4:M$906))</f>
        <v>1.3653846153846154</v>
      </c>
      <c r="J21" s="9" cm="1">
        <f t="array" ref="J21">AVERAGE(IF(Raw!$K$4:$K$906=$C21,Raw!N$4:N$906))</f>
        <v>3.1730769230769225</v>
      </c>
      <c r="K21" s="10">
        <f t="shared" si="2"/>
        <v>0.41724285104566788</v>
      </c>
      <c r="L21" s="11">
        <f t="shared" si="9"/>
        <v>0.71962142552283392</v>
      </c>
      <c r="M21" s="9" t="str">
        <f t="shared" si="10"/>
        <v>MMA</v>
      </c>
      <c r="N21" s="8" t="str">
        <f t="shared" si="11"/>
        <v>Ulberg</v>
      </c>
      <c r="O21" s="8" t="str">
        <f t="shared" si="12"/>
        <v>Jung</v>
      </c>
      <c r="P21" s="37" t="str">
        <f t="shared" si="14"/>
        <v>Carlos Ulberg_Da Un Jung</v>
      </c>
      <c r="Q21" s="16" t="str">
        <f t="shared" si="15"/>
        <v>"MMA:Ulberg:Jung"</v>
      </c>
      <c r="R21" s="35" cm="1">
        <f t="array" aca="1" ref="R21" ca="1">INT(AVERAGE(IF(Raw!$K$4:$K$906=$C21,Raw!$Q$4:$Q$906)))</f>
        <v>1694296800</v>
      </c>
      <c r="S21" s="20">
        <f t="shared" si="16"/>
        <v>389.61954790806817</v>
      </c>
      <c r="U21">
        <v>1</v>
      </c>
      <c r="V21" t="s">
        <v>139</v>
      </c>
      <c r="W21" t="s">
        <v>278</v>
      </c>
      <c r="X21">
        <v>1694302140</v>
      </c>
      <c r="Y21" s="14">
        <v>441</v>
      </c>
      <c r="Z21" s="14"/>
      <c r="AA21" s="3"/>
    </row>
    <row r="22" spans="2:27" x14ac:dyDescent="0.25">
      <c r="C22" s="41" t="s">
        <v>323</v>
      </c>
      <c r="D22" s="42" t="s">
        <v>240</v>
      </c>
      <c r="E22" t="s">
        <v>333</v>
      </c>
      <c r="F22" t="s">
        <v>334</v>
      </c>
      <c r="G22" s="8" t="str">
        <f t="shared" si="7"/>
        <v>Radtke</v>
      </c>
      <c r="H22" s="8" t="str">
        <f t="shared" si="8"/>
        <v>Mathetha</v>
      </c>
      <c r="I22" s="9" cm="1">
        <f t="array" ref="I22">AVERAGE(IF(Raw!$K$4:$K$906=$C22,Raw!M$4:M$906))</f>
        <v>1.3316666666666668</v>
      </c>
      <c r="J22" s="9" cm="1">
        <f t="array" ref="J22">AVERAGE(IF(Raw!$K$4:$K$906=$C22,Raw!N$4:N$906))</f>
        <v>3.3583333333333329</v>
      </c>
      <c r="K22" s="10">
        <f t="shared" si="2"/>
        <v>0.45317192396202444</v>
      </c>
      <c r="L22" s="11">
        <f t="shared" si="9"/>
        <v>0.73758596198101223</v>
      </c>
      <c r="M22" s="9" t="str">
        <f t="shared" si="10"/>
        <v>MMA</v>
      </c>
      <c r="N22" s="8" t="str">
        <f t="shared" si="11"/>
        <v>Radtke</v>
      </c>
      <c r="O22" s="8" t="str">
        <f t="shared" si="12"/>
        <v>Mathetha</v>
      </c>
      <c r="P22" s="37" t="str">
        <f t="shared" si="14"/>
        <v>Charlie Radtke_Mike Mathetha</v>
      </c>
      <c r="Q22" s="16" t="str">
        <f t="shared" si="15"/>
        <v>"MMA:Radtke:Mathetha"</v>
      </c>
      <c r="R22" s="35" cm="1">
        <f t="array" aca="1" ref="R22" ca="1">INT(AVERAGE(IF(Raw!$K$4:$K$906=$C22,Raw!$Q$4:$Q$906)))</f>
        <v>1694299500</v>
      </c>
      <c r="S22" s="20">
        <f t="shared" si="16"/>
        <v>355.77417622509347</v>
      </c>
      <c r="U22">
        <v>1</v>
      </c>
      <c r="V22" t="s">
        <v>22</v>
      </c>
      <c r="W22" t="s">
        <v>266</v>
      </c>
      <c r="X22">
        <v>1694365200</v>
      </c>
      <c r="Y22" s="14">
        <v>747</v>
      </c>
      <c r="Z22" s="14"/>
    </row>
    <row r="23" spans="2:27" x14ac:dyDescent="0.25">
      <c r="C23" s="41" t="s">
        <v>142</v>
      </c>
      <c r="D23" s="42" t="s">
        <v>242</v>
      </c>
      <c r="E23" t="s">
        <v>174</v>
      </c>
      <c r="F23" t="s">
        <v>175</v>
      </c>
      <c r="G23" s="8" t="str">
        <f t="shared" si="7"/>
        <v>Charlotte</v>
      </c>
      <c r="H23" s="8" t="str">
        <f t="shared" si="8"/>
        <v>Maryland</v>
      </c>
      <c r="I23" s="9" cm="1">
        <f t="array" ref="I23">AVERAGE(IF(Raw!$K$4:$K$906=$C23,Raw!M$4:M$906))</f>
        <v>13.753846153846155</v>
      </c>
      <c r="J23" s="9" cm="1">
        <f t="array" ref="J23">AVERAGE(IF(Raw!$K$4:$K$906=$C23,Raw!N$4:N$906))</f>
        <v>1.0292307692307692</v>
      </c>
      <c r="K23" s="10">
        <f t="shared" si="2"/>
        <v>0.89889246696963321</v>
      </c>
      <c r="L23" s="11">
        <f t="shared" si="9"/>
        <v>0.96044623348481661</v>
      </c>
      <c r="M23" s="9" t="str">
        <f t="shared" si="10"/>
        <v>NCAAF</v>
      </c>
      <c r="N23" s="8" t="str">
        <f t="shared" si="11"/>
        <v>Maryland</v>
      </c>
      <c r="O23" s="8" t="str">
        <f t="shared" si="12"/>
        <v>Charlotte</v>
      </c>
      <c r="P23" s="37" t="str">
        <f t="shared" si="14"/>
        <v>Charlotte 49ers_Maryland Terrapins</v>
      </c>
      <c r="Q23" s="16" t="str">
        <f t="shared" si="15"/>
        <v>"NCAAF:Maryland:Charlotte"</v>
      </c>
      <c r="R23" s="35" cm="1">
        <f t="array" aca="1" ref="R23" ca="1">INT(AVERAGE(IF(Raw!$K$4:$K$906=$C23,Raw!$Q$4:$Q$906)))</f>
        <v>1694302140</v>
      </c>
      <c r="S23" s="20">
        <f t="shared" si="16"/>
        <v>41.182697309009477</v>
      </c>
      <c r="U23">
        <v>1</v>
      </c>
      <c r="V23" t="s">
        <v>35</v>
      </c>
      <c r="W23" t="s">
        <v>256</v>
      </c>
      <c r="X23">
        <v>1694377500</v>
      </c>
      <c r="Y23" s="14">
        <v>902</v>
      </c>
      <c r="Z23" s="14"/>
    </row>
    <row r="24" spans="2:27" x14ac:dyDescent="0.25">
      <c r="B24">
        <v>1</v>
      </c>
      <c r="C24" s="41" t="s">
        <v>35</v>
      </c>
      <c r="D24" s="42" t="s">
        <v>241</v>
      </c>
      <c r="E24" t="s">
        <v>78</v>
      </c>
      <c r="F24" t="s">
        <v>79</v>
      </c>
      <c r="G24" s="8" t="str">
        <f t="shared" si="7"/>
        <v>Bears</v>
      </c>
      <c r="H24" s="8" t="str">
        <f t="shared" si="8"/>
        <v>Packers</v>
      </c>
      <c r="I24" s="9" cm="1">
        <f t="array" ref="I24">AVERAGE(IF(Raw!$K$4:$K$906=$C24,Raw!M$4:M$906))</f>
        <v>1.8573333333333333</v>
      </c>
      <c r="J24" s="9" cm="1">
        <f t="array" ref="J24">AVERAGE(IF(Raw!$K$4:$K$906=$C24,Raw!N$4:N$906))</f>
        <v>1.9633333333333332</v>
      </c>
      <c r="K24" s="10">
        <f t="shared" si="2"/>
        <v>2.9068456519804942E-2</v>
      </c>
      <c r="L24" s="11">
        <f t="shared" si="9"/>
        <v>0.52553422825990248</v>
      </c>
      <c r="M24" s="9" t="str">
        <f t="shared" si="10"/>
        <v>NFL</v>
      </c>
      <c r="N24" s="8" t="str">
        <f t="shared" si="11"/>
        <v>Bears</v>
      </c>
      <c r="O24" s="8" t="str">
        <f t="shared" si="12"/>
        <v>Packers</v>
      </c>
      <c r="P24" s="37" t="str">
        <f t="shared" si="14"/>
        <v>Chicago Bears_Green Bay Packers</v>
      </c>
      <c r="Q24" s="16" t="str">
        <f t="shared" si="15"/>
        <v>"NFL:Bears:Packers"</v>
      </c>
      <c r="R24" s="35" cm="1">
        <f t="array" aca="1" ref="R24" ca="1">INT(AVERAGE(IF(Raw!$K$4:$K$906=$C24,Raw!$Q$4:$Q$906)))</f>
        <v>1694377500</v>
      </c>
      <c r="S24" s="20">
        <f t="shared" si="16"/>
        <v>902.82563194999148</v>
      </c>
      <c r="U24">
        <v>1</v>
      </c>
      <c r="V24" t="s">
        <v>26</v>
      </c>
      <c r="W24" t="s">
        <v>257</v>
      </c>
      <c r="X24">
        <v>1694365200</v>
      </c>
      <c r="Y24" s="14">
        <v>750</v>
      </c>
      <c r="Z24" s="14"/>
    </row>
    <row r="25" spans="2:27" x14ac:dyDescent="0.25">
      <c r="C25" s="41" t="s">
        <v>125</v>
      </c>
      <c r="D25" s="42" t="s">
        <v>242</v>
      </c>
      <c r="E25" t="s">
        <v>176</v>
      </c>
      <c r="F25" t="s">
        <v>177</v>
      </c>
      <c r="G25" s="8" t="str">
        <f t="shared" si="7"/>
        <v>Cincinnati</v>
      </c>
      <c r="H25" s="8" t="str">
        <f t="shared" si="8"/>
        <v>Pittsburgh</v>
      </c>
      <c r="I25" s="9" cm="1">
        <f t="array" ref="I25">AVERAGE(IF(Raw!$K$4:$K$906=$C25,Raw!M$4:M$906))</f>
        <v>3.4364285714285714</v>
      </c>
      <c r="J25" s="9" cm="1">
        <f t="array" ref="J25">AVERAGE(IF(Raw!$K$4:$K$906=$C25,Raw!N$4:N$906))</f>
        <v>1.3271428571428572</v>
      </c>
      <c r="K25" s="10">
        <f t="shared" si="2"/>
        <v>0.46249859321759712</v>
      </c>
      <c r="L25" s="11">
        <f t="shared" si="9"/>
        <v>0.74224929660879857</v>
      </c>
      <c r="M25" s="9" t="str">
        <f t="shared" si="10"/>
        <v>NCAAF</v>
      </c>
      <c r="N25" s="8" t="str">
        <f t="shared" si="11"/>
        <v>Pittsburgh</v>
      </c>
      <c r="O25" s="8" t="str">
        <f t="shared" si="12"/>
        <v>Cincinnati</v>
      </c>
      <c r="P25" s="37" t="str">
        <f t="shared" si="14"/>
        <v>Cincinnati Bearcats_Pittsburgh Panthers</v>
      </c>
      <c r="Q25" s="16" t="str">
        <f t="shared" si="15"/>
        <v>"NCAAF:Pittsburgh:Cincinnati"</v>
      </c>
      <c r="R25" s="35" cm="1">
        <f t="array" aca="1" ref="R25" ca="1">INT(AVERAGE(IF(Raw!$K$4:$K$906=$C25,Raw!$Q$4:$Q$906)))</f>
        <v>1694298540</v>
      </c>
      <c r="S25" s="20">
        <f t="shared" si="16"/>
        <v>347.25624472642448</v>
      </c>
      <c r="U25">
        <v>1</v>
      </c>
      <c r="V25" t="s">
        <v>33</v>
      </c>
      <c r="W25" t="s">
        <v>259</v>
      </c>
      <c r="X25">
        <v>1694377500</v>
      </c>
      <c r="Y25" s="14">
        <v>538</v>
      </c>
      <c r="Z25" s="14"/>
    </row>
    <row r="26" spans="2:27" x14ac:dyDescent="0.25">
      <c r="B26">
        <v>1</v>
      </c>
      <c r="C26" s="41" t="s">
        <v>26</v>
      </c>
      <c r="D26" s="42" t="s">
        <v>241</v>
      </c>
      <c r="E26" t="s">
        <v>62</v>
      </c>
      <c r="F26" t="s">
        <v>63</v>
      </c>
      <c r="G26" s="8" t="str">
        <f t="shared" si="7"/>
        <v>Bengals</v>
      </c>
      <c r="H26" s="8" t="str">
        <f t="shared" si="8"/>
        <v>Browns</v>
      </c>
      <c r="I26" s="9" cm="1">
        <f t="array" ref="I26">AVERAGE(IF(Raw!$K$4:$K$906=$C26,Raw!M$4:M$906))</f>
        <v>1.7213333333333332</v>
      </c>
      <c r="J26" s="9" cm="1">
        <f t="array" ref="J26">AVERAGE(IF(Raw!$K$4:$K$906=$C26,Raw!N$4:N$906))</f>
        <v>2.1713333333333336</v>
      </c>
      <c r="K26" s="10">
        <f t="shared" si="2"/>
        <v>0.1203984886749318</v>
      </c>
      <c r="L26" s="11">
        <f t="shared" si="9"/>
        <v>0.57119924433746594</v>
      </c>
      <c r="M26" s="9" t="str">
        <f t="shared" si="10"/>
        <v>NFL</v>
      </c>
      <c r="N26" s="8" t="str">
        <f t="shared" si="11"/>
        <v>Bengals</v>
      </c>
      <c r="O26" s="8" t="str">
        <f t="shared" si="12"/>
        <v>Browns</v>
      </c>
      <c r="P26" s="37" t="str">
        <f t="shared" si="14"/>
        <v>Cincinnati Bengals_Cleveland Browns</v>
      </c>
      <c r="Q26" s="16" t="str">
        <f t="shared" si="15"/>
        <v>"NFL:Bengals:Browns"</v>
      </c>
      <c r="R26" s="35" cm="1">
        <f t="array" aca="1" ref="R26" ca="1">INT(AVERAGE(IF(Raw!$K$4:$K$906=$C26,Raw!$Q$4:$Q$906)))</f>
        <v>1694365200</v>
      </c>
      <c r="S26" s="20">
        <f t="shared" si="16"/>
        <v>750.7025961841041</v>
      </c>
      <c r="U26">
        <v>1</v>
      </c>
      <c r="V26" t="s">
        <v>36</v>
      </c>
      <c r="W26" t="s">
        <v>261</v>
      </c>
      <c r="X26">
        <v>1694377500</v>
      </c>
      <c r="Y26" s="14">
        <v>639</v>
      </c>
      <c r="Z26" s="14"/>
    </row>
    <row r="27" spans="2:27" x14ac:dyDescent="0.25">
      <c r="B27">
        <v>1</v>
      </c>
      <c r="C27" s="41" t="s">
        <v>136</v>
      </c>
      <c r="D27" s="42" t="s">
        <v>242</v>
      </c>
      <c r="E27" t="s">
        <v>178</v>
      </c>
      <c r="F27" t="s">
        <v>179</v>
      </c>
      <c r="G27" s="8" t="str">
        <f t="shared" si="7"/>
        <v>Coastal</v>
      </c>
      <c r="H27" s="8" t="str">
        <f t="shared" si="8"/>
        <v>Jacksonville</v>
      </c>
      <c r="I27" s="9" cm="1">
        <f t="array" ref="I27">AVERAGE(IF(Raw!$K$4:$K$906=$C27,Raw!M$4:M$906))</f>
        <v>1.1884615384615382</v>
      </c>
      <c r="J27" s="9" cm="1">
        <f t="array" ref="J27">AVERAGE(IF(Raw!$K$4:$K$906=$C27,Raw!N$4:N$906))</f>
        <v>4.9346153846153848</v>
      </c>
      <c r="K27" s="10">
        <f t="shared" si="2"/>
        <v>0.63877390924890354</v>
      </c>
      <c r="L27" s="11">
        <f t="shared" si="9"/>
        <v>0.83038695462445178</v>
      </c>
      <c r="M27" s="9" t="str">
        <f t="shared" si="10"/>
        <v>NCAAF</v>
      </c>
      <c r="N27" s="8" t="str">
        <f t="shared" si="11"/>
        <v>Coastal</v>
      </c>
      <c r="O27" s="8" t="str">
        <f t="shared" si="12"/>
        <v>Jacksonville</v>
      </c>
      <c r="P27" s="37" t="str">
        <f t="shared" si="14"/>
        <v>Coastal Carolina Chanticleers_Jacksonville State Gamecocks</v>
      </c>
      <c r="Q27" s="16" t="str">
        <f t="shared" si="15"/>
        <v>"NCAAF:Coastal:Jacksonville"</v>
      </c>
      <c r="R27" s="35" cm="1">
        <f t="array" aca="1" ref="R27" ca="1">INT(AVERAGE(IF(Raw!$K$4:$K$906=$C27,Raw!$Q$4:$Q$906)))</f>
        <v>1694300400</v>
      </c>
      <c r="S27" s="20">
        <f t="shared" si="16"/>
        <v>204.25783959028698</v>
      </c>
      <c r="U27">
        <v>1</v>
      </c>
      <c r="V27" t="s">
        <v>29</v>
      </c>
      <c r="W27" t="s">
        <v>253</v>
      </c>
      <c r="X27">
        <v>1694365200</v>
      </c>
      <c r="Y27" s="14">
        <v>332</v>
      </c>
      <c r="Z27" s="14"/>
    </row>
    <row r="28" spans="2:27" x14ac:dyDescent="0.25">
      <c r="B28">
        <v>1</v>
      </c>
      <c r="C28" s="41" t="s">
        <v>94</v>
      </c>
      <c r="D28" s="42" t="s">
        <v>242</v>
      </c>
      <c r="E28" t="s">
        <v>180</v>
      </c>
      <c r="F28" t="s">
        <v>181</v>
      </c>
      <c r="G28" s="8" t="str">
        <f t="shared" si="7"/>
        <v>Colorado</v>
      </c>
      <c r="H28" s="8" t="str">
        <f t="shared" si="8"/>
        <v>Nebraska</v>
      </c>
      <c r="I28" s="9" cm="1">
        <f t="array" ref="I28">AVERAGE(IF(Raw!$K$4:$K$906=$C28,Raw!M$4:M$906))</f>
        <v>1.649333333333334</v>
      </c>
      <c r="J28" s="9" cm="1">
        <f t="array" ref="J28">AVERAGE(IF(Raw!$K$4:$K$906=$C28,Raw!N$4:N$906))</f>
        <v>2.3053333333333339</v>
      </c>
      <c r="K28" s="10">
        <f t="shared" si="2"/>
        <v>0.17252882844509432</v>
      </c>
      <c r="L28" s="11">
        <f t="shared" si="9"/>
        <v>0.59726441422254717</v>
      </c>
      <c r="M28" s="9" t="str">
        <f t="shared" si="10"/>
        <v>NCAAF</v>
      </c>
      <c r="N28" s="8" t="str">
        <f t="shared" si="11"/>
        <v>Colorado</v>
      </c>
      <c r="O28" s="8" t="str">
        <f t="shared" si="12"/>
        <v>Nebraska</v>
      </c>
      <c r="P28" s="37" t="str">
        <f t="shared" si="14"/>
        <v>Colorado Buffaloes_Nebraska Cornhuskers</v>
      </c>
      <c r="Q28" s="16" t="str">
        <f t="shared" si="15"/>
        <v>"NCAAF:Colorado:Nebraska"</v>
      </c>
      <c r="R28" s="35" cm="1">
        <f t="array" aca="1" ref="R28" ca="1">INT(AVERAGE(IF(Raw!$K$4:$K$906=$C28,Raw!$Q$4:$Q$906)))</f>
        <v>1694275140</v>
      </c>
      <c r="S28" s="20">
        <f t="shared" si="16"/>
        <v>674.30032023871638</v>
      </c>
      <c r="U28">
        <v>1</v>
      </c>
      <c r="V28" t="s">
        <v>37</v>
      </c>
      <c r="W28" t="s">
        <v>258</v>
      </c>
      <c r="X28">
        <v>1694391600</v>
      </c>
      <c r="Y28" s="14">
        <v>603</v>
      </c>
      <c r="Z28" s="14"/>
    </row>
    <row r="29" spans="2:27" x14ac:dyDescent="0.25">
      <c r="B29">
        <v>1</v>
      </c>
      <c r="C29" s="41" t="s">
        <v>37</v>
      </c>
      <c r="D29" s="42" t="s">
        <v>241</v>
      </c>
      <c r="E29" t="s">
        <v>82</v>
      </c>
      <c r="F29" t="s">
        <v>83</v>
      </c>
      <c r="G29" s="8" t="str">
        <f t="shared" si="7"/>
        <v>Cowboys</v>
      </c>
      <c r="H29" s="8" t="str">
        <f t="shared" si="8"/>
        <v>Giants</v>
      </c>
      <c r="I29" s="9" cm="1">
        <f t="array" ref="I29">AVERAGE(IF(Raw!$K$4:$K$906=$C29,Raw!M$4:M$906))</f>
        <v>1.5766666666666669</v>
      </c>
      <c r="J29" s="9" cm="1">
        <f t="array" ref="J29">AVERAGE(IF(Raw!$K$4:$K$906=$C29,Raw!N$4:N$906))</f>
        <v>2.4466666666666663</v>
      </c>
      <c r="K29" s="10">
        <f t="shared" si="2"/>
        <v>0.22553012540972739</v>
      </c>
      <c r="L29" s="11">
        <f t="shared" si="9"/>
        <v>0.62376506270486365</v>
      </c>
      <c r="M29" s="9" t="str">
        <f t="shared" si="10"/>
        <v>NFL</v>
      </c>
      <c r="N29" s="8" t="str">
        <f t="shared" si="11"/>
        <v>Cowboys</v>
      </c>
      <c r="O29" s="8" t="str">
        <f t="shared" si="12"/>
        <v>Giants</v>
      </c>
      <c r="P29" s="37" t="str">
        <f t="shared" si="14"/>
        <v>Dallas Cowboys_New York Giants</v>
      </c>
      <c r="Q29" s="16" t="str">
        <f t="shared" si="15"/>
        <v>"NFL:Cowboys:Giants"</v>
      </c>
      <c r="R29" s="35" cm="1">
        <f t="array" aca="1" ref="R29" ca="1">INT(AVERAGE(IF(Raw!$K$4:$K$906=$C29,Raw!$Q$4:$Q$906)))</f>
        <v>1694391600</v>
      </c>
      <c r="S29" s="20">
        <f t="shared" si="16"/>
        <v>603.16769853003632</v>
      </c>
      <c r="U29">
        <v>1</v>
      </c>
      <c r="V29" t="s">
        <v>31</v>
      </c>
      <c r="W29" t="s">
        <v>264</v>
      </c>
      <c r="X29">
        <v>1694377500</v>
      </c>
      <c r="Y29" s="14">
        <v>537</v>
      </c>
      <c r="Z29" s="14"/>
    </row>
    <row r="30" spans="2:27" x14ac:dyDescent="0.25">
      <c r="B30">
        <v>1</v>
      </c>
      <c r="C30" s="41" t="s">
        <v>33</v>
      </c>
      <c r="D30" s="42" t="s">
        <v>241</v>
      </c>
      <c r="E30" t="s">
        <v>74</v>
      </c>
      <c r="F30" t="s">
        <v>75</v>
      </c>
      <c r="G30" s="8" t="str">
        <f t="shared" si="7"/>
        <v>Broncos</v>
      </c>
      <c r="H30" s="8" t="str">
        <f t="shared" si="8"/>
        <v>Raiders</v>
      </c>
      <c r="I30" s="9" cm="1">
        <f t="array" ref="I30">AVERAGE(IF(Raw!$K$4:$K$906=$C30,Raw!M$4:M$906))</f>
        <v>1.5160000000000002</v>
      </c>
      <c r="J30" s="9" cm="1">
        <f t="array" ref="J30">AVERAGE(IF(Raw!$K$4:$K$906=$C30,Raw!N$4:N$906))</f>
        <v>2.6220000000000003</v>
      </c>
      <c r="K30" s="10">
        <f t="shared" si="2"/>
        <v>0.27824235361835808</v>
      </c>
      <c r="L30" s="11">
        <f t="shared" si="9"/>
        <v>0.65012117680917902</v>
      </c>
      <c r="M30" s="9" t="str">
        <f t="shared" si="10"/>
        <v>NFL</v>
      </c>
      <c r="N30" s="8" t="str">
        <f t="shared" si="11"/>
        <v>Broncos</v>
      </c>
      <c r="O30" s="8" t="str">
        <f t="shared" si="12"/>
        <v>Raiders</v>
      </c>
      <c r="P30" s="37" t="str">
        <f t="shared" si="14"/>
        <v>Denver Broncos_Las Vegas Raiders</v>
      </c>
      <c r="Q30" s="16" t="str">
        <f t="shared" si="15"/>
        <v>"NFL:Broncos:Raiders"</v>
      </c>
      <c r="R30" s="35" cm="1">
        <f t="array" aca="1" ref="R30" ca="1">INT(AVERAGE(IF(Raw!$K$4:$K$906=$C30,Raw!$Q$4:$Q$906)))</f>
        <v>1694377500</v>
      </c>
      <c r="S30" s="20">
        <f t="shared" si="16"/>
        <v>538.17478290438146</v>
      </c>
      <c r="U30">
        <v>1</v>
      </c>
      <c r="V30" t="s">
        <v>24</v>
      </c>
      <c r="W30" t="s">
        <v>254</v>
      </c>
      <c r="X30">
        <v>1694365200</v>
      </c>
      <c r="Y30" s="14">
        <v>575</v>
      </c>
      <c r="Z30" s="14"/>
    </row>
    <row r="31" spans="2:27" x14ac:dyDescent="0.25">
      <c r="B31">
        <v>1</v>
      </c>
      <c r="C31" s="41" t="s">
        <v>111</v>
      </c>
      <c r="D31" s="42" t="s">
        <v>242</v>
      </c>
      <c r="E31" t="s">
        <v>182</v>
      </c>
      <c r="F31" t="s">
        <v>183</v>
      </c>
      <c r="G31" s="8" t="str">
        <f t="shared" si="7"/>
        <v>East</v>
      </c>
      <c r="H31" s="8" t="str">
        <f t="shared" si="8"/>
        <v>Marshall</v>
      </c>
      <c r="I31" s="9" cm="1">
        <f t="array" ref="I31">AVERAGE(IF(Raw!$K$4:$K$906=$C31,Raw!M$4:M$906))</f>
        <v>2.3166666666666673</v>
      </c>
      <c r="J31" s="9" cm="1">
        <f t="array" ref="J31">AVERAGE(IF(Raw!$K$4:$K$906=$C31,Raw!N$4:N$906))</f>
        <v>1.6426666666666667</v>
      </c>
      <c r="K31" s="10">
        <f t="shared" si="2"/>
        <v>0.17711155750724106</v>
      </c>
      <c r="L31" s="11">
        <f t="shared" si="9"/>
        <v>0.59955577875362054</v>
      </c>
      <c r="M31" s="9" t="str">
        <f t="shared" si="10"/>
        <v>NCAAF</v>
      </c>
      <c r="N31" s="8" t="str">
        <f t="shared" si="11"/>
        <v>Marshall</v>
      </c>
      <c r="O31" s="8" t="str">
        <f t="shared" si="12"/>
        <v>East</v>
      </c>
      <c r="P31" s="37" t="str">
        <f t="shared" si="14"/>
        <v>East Carolina Pirates_Marshall Thundering Herd</v>
      </c>
      <c r="Q31" s="16" t="str">
        <f t="shared" si="15"/>
        <v>"NCAAF:Marshall:East"</v>
      </c>
      <c r="R31" s="35" cm="1">
        <f t="array" aca="1" ref="R31" ca="1">INT(AVERAGE(IF(Raw!$K$4:$K$906=$C31,Raw!$Q$4:$Q$906)))</f>
        <v>1694289600</v>
      </c>
      <c r="S31" s="20">
        <f t="shared" si="16"/>
        <v>667.90152882662255</v>
      </c>
      <c r="U31">
        <v>1</v>
      </c>
      <c r="V31" t="s">
        <v>30</v>
      </c>
      <c r="W31" t="s">
        <v>260</v>
      </c>
      <c r="X31">
        <v>1694365200</v>
      </c>
      <c r="Y31" s="14">
        <v>461</v>
      </c>
      <c r="Z31" s="14"/>
    </row>
    <row r="32" spans="2:27" x14ac:dyDescent="0.25">
      <c r="B32">
        <v>1</v>
      </c>
      <c r="C32" s="41" t="s">
        <v>145</v>
      </c>
      <c r="D32" s="42" t="s">
        <v>242</v>
      </c>
      <c r="E32" t="s">
        <v>184</v>
      </c>
      <c r="F32" t="s">
        <v>185</v>
      </c>
      <c r="G32" s="8" t="str">
        <f t="shared" si="7"/>
        <v>Eastern</v>
      </c>
      <c r="H32" s="8" t="str">
        <f t="shared" si="8"/>
        <v>Minnesota</v>
      </c>
      <c r="I32" s="9" cm="1">
        <f t="array" ref="I32">AVERAGE(IF(Raw!$K$4:$K$906=$C32,Raw!M$4:M$906))</f>
        <v>9.1000000000000014</v>
      </c>
      <c r="J32" s="9" cm="1">
        <f t="array" ref="J32">AVERAGE(IF(Raw!$K$4:$K$906=$C32,Raw!N$4:N$906))</f>
        <v>1.0684615384615386</v>
      </c>
      <c r="K32" s="10">
        <f t="shared" si="2"/>
        <v>0.82603501609981089</v>
      </c>
      <c r="L32" s="11">
        <f t="shared" si="9"/>
        <v>0.92401750804990546</v>
      </c>
      <c r="M32" s="9" t="str">
        <f t="shared" si="10"/>
        <v>NCAAF</v>
      </c>
      <c r="N32" s="8" t="str">
        <f t="shared" si="11"/>
        <v>Minnesota</v>
      </c>
      <c r="O32" s="8" t="str">
        <f t="shared" si="12"/>
        <v>Eastern</v>
      </c>
      <c r="P32" s="37" t="str">
        <f t="shared" si="14"/>
        <v>Eastern Michigan Eagles_Minnesota Golden Gophers</v>
      </c>
      <c r="Q32" s="16" t="str">
        <f t="shared" si="15"/>
        <v>"NCAAF:Minnesota:Eastern"</v>
      </c>
      <c r="R32" s="35" cm="1">
        <f t="array" aca="1" ref="R32" ca="1">INT(AVERAGE(IF(Raw!$K$4:$K$906=$C32,Raw!$Q$4:$Q$906)))</f>
        <v>1694302200</v>
      </c>
      <c r="S32" s="20">
        <f t="shared" si="16"/>
        <v>82.230576031456337</v>
      </c>
      <c r="U32">
        <v>1</v>
      </c>
      <c r="V32" t="s">
        <v>25</v>
      </c>
      <c r="W32" t="s">
        <v>255</v>
      </c>
      <c r="X32">
        <v>1694365200</v>
      </c>
      <c r="Y32" s="14">
        <v>217</v>
      </c>
      <c r="Z32" s="14"/>
    </row>
    <row r="33" spans="1:27" x14ac:dyDescent="0.25">
      <c r="C33" s="41" t="s">
        <v>324</v>
      </c>
      <c r="D33" s="42" t="s">
        <v>240</v>
      </c>
      <c r="E33" t="s">
        <v>335</v>
      </c>
      <c r="F33" t="s">
        <v>336</v>
      </c>
      <c r="G33" s="8" t="str">
        <f t="shared" si="7"/>
        <v>Santos</v>
      </c>
      <c r="H33" s="8" t="str">
        <f t="shared" si="8"/>
        <v>Kape</v>
      </c>
      <c r="I33" s="9" cm="1">
        <f t="array" ref="I33">AVERAGE(IF(Raw!$K$4:$K$906=$C33,Raw!M$4:M$906))</f>
        <v>3.9375000000000004</v>
      </c>
      <c r="J33" s="9" cm="1">
        <f t="array" ref="J33">AVERAGE(IF(Raw!$K$4:$K$906=$C33,Raw!N$4:N$906))</f>
        <v>1.2591666666666665</v>
      </c>
      <c r="K33" s="10">
        <f t="shared" si="2"/>
        <v>0.5402077883878017</v>
      </c>
      <c r="L33" s="11">
        <f t="shared" si="9"/>
        <v>0.78110389419390081</v>
      </c>
      <c r="M33" s="9" t="str">
        <f t="shared" si="10"/>
        <v>MMA</v>
      </c>
      <c r="N33" s="8" t="str">
        <f t="shared" si="11"/>
        <v>Kape</v>
      </c>
      <c r="O33" s="8" t="str">
        <f t="shared" si="12"/>
        <v>Santos</v>
      </c>
      <c r="P33" s="37" t="str">
        <f t="shared" si="14"/>
        <v>Felipe Dos Santos_Manel Kape</v>
      </c>
      <c r="Q33" s="16" t="str">
        <f t="shared" si="15"/>
        <v>"MMA:Kape:Santos"</v>
      </c>
      <c r="R33" s="35" cm="1">
        <f t="array" aca="1" ref="R33" ca="1">INT(AVERAGE(IF(Raw!$K$4:$K$906=$C33,Raw!$Q$4:$Q$906)))</f>
        <v>1694315700</v>
      </c>
      <c r="S33" s="20">
        <f t="shared" si="16"/>
        <v>280.23942452879447</v>
      </c>
      <c r="U33">
        <v>1</v>
      </c>
      <c r="V33" t="s">
        <v>28</v>
      </c>
      <c r="W33" t="s">
        <v>265</v>
      </c>
      <c r="X33">
        <v>1694365200</v>
      </c>
      <c r="Y33" s="14">
        <v>604</v>
      </c>
      <c r="Z33" s="14"/>
    </row>
    <row r="34" spans="1:27" x14ac:dyDescent="0.25">
      <c r="C34" s="41" t="s">
        <v>120</v>
      </c>
      <c r="D34" s="42" t="s">
        <v>242</v>
      </c>
      <c r="E34" t="s">
        <v>186</v>
      </c>
      <c r="F34" t="s">
        <v>187</v>
      </c>
      <c r="G34" s="8" t="str">
        <f t="shared" si="7"/>
        <v>Florida</v>
      </c>
      <c r="H34" s="8" t="str">
        <f t="shared" si="8"/>
        <v>Ohio</v>
      </c>
      <c r="I34" s="9" cm="1">
        <f t="array" ref="I34">AVERAGE(IF(Raw!$K$4:$K$906=$C34,Raw!M$4:M$906))</f>
        <v>1.469090909090909</v>
      </c>
      <c r="J34" s="9" cm="1">
        <f t="array" ref="J34">AVERAGE(IF(Raw!$K$4:$K$906=$C34,Raw!N$4:N$906))</f>
        <v>2.76</v>
      </c>
      <c r="K34" s="10">
        <f t="shared" si="2"/>
        <v>0.31837422872722054</v>
      </c>
      <c r="L34" s="11">
        <f t="shared" si="9"/>
        <v>0.67018711436361023</v>
      </c>
      <c r="M34" s="9" t="str">
        <f t="shared" si="10"/>
        <v>NCAAF</v>
      </c>
      <c r="N34" s="8" t="str">
        <f t="shared" si="11"/>
        <v>Florida</v>
      </c>
      <c r="O34" s="8" t="str">
        <f t="shared" si="12"/>
        <v>Ohio</v>
      </c>
      <c r="P34" s="37" t="str">
        <f t="shared" si="14"/>
        <v>Florida Atlantic Owls_Ohio Bobcats</v>
      </c>
      <c r="Q34" s="16" t="str">
        <f t="shared" si="15"/>
        <v>"NCAAF:Florida:Ohio"</v>
      </c>
      <c r="R34" s="35" cm="1">
        <f t="array" aca="1" ref="R34" ca="1">INT(AVERAGE(IF(Raw!$K$4:$K$906=$C34,Raw!$Q$4:$Q$906)))</f>
        <v>1694296800</v>
      </c>
      <c r="S34" s="20">
        <f t="shared" si="16"/>
        <v>492.12060119892078</v>
      </c>
      <c r="U34">
        <v>1</v>
      </c>
      <c r="V34" t="s">
        <v>34</v>
      </c>
      <c r="W34" t="s">
        <v>262</v>
      </c>
      <c r="X34">
        <v>1694377500</v>
      </c>
      <c r="Y34" s="14">
        <v>435</v>
      </c>
      <c r="Z34" s="14"/>
    </row>
    <row r="35" spans="1:27" x14ac:dyDescent="0.25">
      <c r="A35" s="24"/>
      <c r="C35" s="41" t="s">
        <v>127</v>
      </c>
      <c r="D35" s="42" t="s">
        <v>242</v>
      </c>
      <c r="E35" t="s">
        <v>188</v>
      </c>
      <c r="F35" t="s">
        <v>189</v>
      </c>
      <c r="G35" s="8" t="str">
        <f t="shared" si="7"/>
        <v>Florida</v>
      </c>
      <c r="H35" s="8" t="str">
        <f t="shared" si="8"/>
        <v>North</v>
      </c>
      <c r="I35" s="9" cm="1">
        <f t="array" ref="I35">AVERAGE(IF(Raw!$K$4:$K$906=$C35,Raw!M$4:M$906))</f>
        <v>4.7785714285714276</v>
      </c>
      <c r="J35" s="9" cm="1">
        <f t="array" ref="J35">AVERAGE(IF(Raw!$K$4:$K$906=$C35,Raw!N$4:N$906))</f>
        <v>1.1985714285714286</v>
      </c>
      <c r="K35" s="10">
        <f t="shared" si="2"/>
        <v>0.62505901573337175</v>
      </c>
      <c r="L35" s="11">
        <f t="shared" si="9"/>
        <v>0.82352950786668588</v>
      </c>
      <c r="M35" s="9" t="str">
        <f t="shared" si="10"/>
        <v>NCAAF</v>
      </c>
      <c r="N35" s="8" t="str">
        <f t="shared" si="11"/>
        <v>North</v>
      </c>
      <c r="O35" s="8" t="str">
        <f t="shared" si="12"/>
        <v>Florida</v>
      </c>
      <c r="P35" s="37" t="str">
        <f t="shared" si="14"/>
        <v>Florida International Panthers_North Texas Mean Green</v>
      </c>
      <c r="Q35" s="16" t="str">
        <f t="shared" si="15"/>
        <v>"NCAAF:North:Florida"</v>
      </c>
      <c r="R35" s="35" cm="1">
        <f t="array" aca="1" ref="R35" ca="1">INT(AVERAGE(IF(Raw!$K$4:$K$906=$C35,Raw!$Q$4:$Q$906)))</f>
        <v>1694298600</v>
      </c>
      <c r="S35" s="20">
        <f t="shared" si="16"/>
        <v>214.28557258434199</v>
      </c>
      <c r="U35">
        <v>1</v>
      </c>
      <c r="V35" t="s">
        <v>27</v>
      </c>
      <c r="W35" t="s">
        <v>263</v>
      </c>
      <c r="X35">
        <v>1694365200</v>
      </c>
      <c r="Y35" s="14">
        <v>407</v>
      </c>
      <c r="Z35" s="14"/>
    </row>
    <row r="36" spans="1:27" x14ac:dyDescent="0.25">
      <c r="C36" s="41" t="s">
        <v>320</v>
      </c>
      <c r="D36" s="42" t="s">
        <v>240</v>
      </c>
      <c r="E36" t="s">
        <v>337</v>
      </c>
      <c r="F36" t="s">
        <v>338</v>
      </c>
      <c r="G36" s="8" t="str">
        <f t="shared" si="7"/>
        <v>Miranda</v>
      </c>
      <c r="H36" s="8" t="str">
        <f t="shared" si="8"/>
        <v>Young</v>
      </c>
      <c r="I36" s="9" cm="1">
        <f t="array" ref="I36">AVERAGE(IF(Raw!$K$4:$K$906=$C36,Raw!M$4:M$906))</f>
        <v>2.4533333333333336</v>
      </c>
      <c r="J36" s="9" cm="1">
        <f t="array" ref="J36">AVERAGE(IF(Raw!$K$4:$K$906=$C36,Raw!N$4:N$906))</f>
        <v>1.57</v>
      </c>
      <c r="K36" s="10">
        <f t="shared" si="2"/>
        <v>0.22933397950706175</v>
      </c>
      <c r="L36" s="11">
        <f t="shared" si="9"/>
        <v>0.62566698975353086</v>
      </c>
      <c r="M36" s="9" t="str">
        <f t="shared" si="10"/>
        <v>MMA</v>
      </c>
      <c r="N36" s="8" t="str">
        <f t="shared" si="11"/>
        <v>Young</v>
      </c>
      <c r="O36" s="8" t="str">
        <f t="shared" si="12"/>
        <v>Miranda</v>
      </c>
      <c r="P36" s="37" t="str">
        <f t="shared" si="14"/>
        <v>Gabriel Miranda_Shane Young</v>
      </c>
      <c r="Q36" s="16" t="str">
        <f t="shared" si="15"/>
        <v>"MMA:Young:Miranda"</v>
      </c>
      <c r="R36" s="35" cm="1">
        <f t="array" aca="1" ref="R36" ca="1">INT(AVERAGE(IF(Raw!$K$4:$K$906=$C36,Raw!$Q$4:$Q$906)))</f>
        <v>1694299500</v>
      </c>
      <c r="S36" s="20">
        <f t="shared" si="16"/>
        <v>598.29432649775913</v>
      </c>
      <c r="V36" t="s">
        <v>0</v>
      </c>
      <c r="W36" t="s">
        <v>288</v>
      </c>
      <c r="X36">
        <v>1694304900</v>
      </c>
      <c r="Y36" s="14">
        <v>224</v>
      </c>
      <c r="Z36" s="3"/>
    </row>
    <row r="37" spans="1:27" x14ac:dyDescent="0.25">
      <c r="C37" s="41" t="s">
        <v>123</v>
      </c>
      <c r="D37" s="42" t="s">
        <v>242</v>
      </c>
      <c r="E37" t="s">
        <v>190</v>
      </c>
      <c r="F37" t="s">
        <v>191</v>
      </c>
      <c r="G37" s="8" t="str">
        <f t="shared" si="7"/>
        <v>Georgia</v>
      </c>
      <c r="H37" s="8" t="str">
        <f t="shared" si="8"/>
        <v>UAB</v>
      </c>
      <c r="I37" s="9" cm="1">
        <f t="array" ref="I37">AVERAGE(IF(Raw!$K$4:$K$906=$C37,Raw!M$4:M$906))</f>
        <v>1.3992857142857142</v>
      </c>
      <c r="J37" s="9" cm="1">
        <f t="array" ref="J37">AVERAGE(IF(Raw!$K$4:$K$906=$C37,Raw!N$4:N$906))</f>
        <v>3.0371428571428569</v>
      </c>
      <c r="K37" s="10">
        <f t="shared" si="2"/>
        <v>0.38539351148209033</v>
      </c>
      <c r="L37" s="11">
        <f t="shared" si="9"/>
        <v>0.70369675574104518</v>
      </c>
      <c r="M37" s="9" t="str">
        <f t="shared" si="10"/>
        <v>NCAAF</v>
      </c>
      <c r="N37" s="8" t="str">
        <f t="shared" si="11"/>
        <v>Georgia</v>
      </c>
      <c r="O37" s="8" t="str">
        <f t="shared" si="12"/>
        <v>UAB</v>
      </c>
      <c r="P37" s="37" t="str">
        <f t="shared" si="14"/>
        <v>Georgia Southern Eagles_UAB Blazers</v>
      </c>
      <c r="Q37" s="16" t="str">
        <f t="shared" si="15"/>
        <v>"NCAAF:Georgia:UAB"</v>
      </c>
      <c r="R37" s="35" cm="1">
        <f t="array" aca="1" ref="R37" ca="1">INT(AVERAGE(IF(Raw!$K$4:$K$906=$C37,Raw!$Q$4:$Q$906)))</f>
        <v>1694296800</v>
      </c>
      <c r="S37" s="20">
        <f t="shared" si="16"/>
        <v>421.06666236783406</v>
      </c>
      <c r="V37" t="s">
        <v>317</v>
      </c>
      <c r="W37" t="s">
        <v>349</v>
      </c>
      <c r="X37">
        <v>1694296800</v>
      </c>
      <c r="Y37" s="14">
        <v>499</v>
      </c>
      <c r="Z37" s="3"/>
      <c r="AA37" s="3"/>
    </row>
    <row r="38" spans="1:27" x14ac:dyDescent="0.25">
      <c r="C38" s="41" t="s">
        <v>135</v>
      </c>
      <c r="D38" s="42" t="s">
        <v>242</v>
      </c>
      <c r="E38" t="s">
        <v>192</v>
      </c>
      <c r="F38" t="s">
        <v>193</v>
      </c>
      <c r="G38" s="8" t="str">
        <f t="shared" si="7"/>
        <v>Georgia</v>
      </c>
      <c r="H38" s="8" t="str">
        <f t="shared" si="8"/>
        <v>UConn</v>
      </c>
      <c r="I38" s="9" cm="1">
        <f t="array" ref="I38">AVERAGE(IF(Raw!$K$4:$K$906=$C38,Raw!M$4:M$906))</f>
        <v>1.6449999999999998</v>
      </c>
      <c r="J38" s="9" cm="1">
        <f t="array" ref="J38">AVERAGE(IF(Raw!$K$4:$K$906=$C38,Raw!N$4:N$906))</f>
        <v>2.3042857142857147</v>
      </c>
      <c r="K38" s="10">
        <f t="shared" si="2"/>
        <v>0.17392877400000395</v>
      </c>
      <c r="L38" s="11">
        <f t="shared" si="9"/>
        <v>0.59796438700000198</v>
      </c>
      <c r="M38" s="9" t="str">
        <f t="shared" si="10"/>
        <v>NCAAF</v>
      </c>
      <c r="N38" s="8" t="str">
        <f t="shared" si="11"/>
        <v>Georgia</v>
      </c>
      <c r="O38" s="8" t="str">
        <f t="shared" si="12"/>
        <v>UConn</v>
      </c>
      <c r="P38" s="37" t="str">
        <f t="shared" si="14"/>
        <v>Georgia State Panthers_UConn Huskies</v>
      </c>
      <c r="Q38" s="16" t="str">
        <f t="shared" si="15"/>
        <v>"NCAAF:Georgia:UConn"</v>
      </c>
      <c r="R38" s="35" cm="1">
        <f t="array" aca="1" ref="R38" ca="1">INT(AVERAGE(IF(Raw!$K$4:$K$906=$C38,Raw!$Q$4:$Q$906)))</f>
        <v>1694300400</v>
      </c>
      <c r="S38" s="20">
        <f t="shared" si="16"/>
        <v>672.34039641895379</v>
      </c>
      <c r="V38" t="s">
        <v>322</v>
      </c>
      <c r="W38" t="s">
        <v>351</v>
      </c>
      <c r="X38">
        <v>1694299500</v>
      </c>
      <c r="Y38" s="14">
        <v>674</v>
      </c>
      <c r="Z38" s="3"/>
      <c r="AA38" s="3"/>
    </row>
    <row r="39" spans="1:27" x14ac:dyDescent="0.25">
      <c r="C39" s="41" t="s">
        <v>138</v>
      </c>
      <c r="D39" s="42" t="s">
        <v>242</v>
      </c>
      <c r="E39" t="s">
        <v>194</v>
      </c>
      <c r="F39" t="s">
        <v>195</v>
      </c>
      <c r="G39" s="8" t="str">
        <f t="shared" si="7"/>
        <v>Houston</v>
      </c>
      <c r="H39" s="8" t="str">
        <f t="shared" si="8"/>
        <v>Rice</v>
      </c>
      <c r="I39" s="9" cm="1">
        <f t="array" ref="I39">AVERAGE(IF(Raw!$K$4:$K$906=$C39,Raw!M$4:M$906))</f>
        <v>1.2771428571428571</v>
      </c>
      <c r="J39" s="9" cm="1">
        <f t="array" ref="J39">AVERAGE(IF(Raw!$K$4:$K$906=$C39,Raw!N$4:N$906))</f>
        <v>3.8264285714285711</v>
      </c>
      <c r="K39" s="10">
        <f t="shared" si="2"/>
        <v>0.52165746045547046</v>
      </c>
      <c r="L39" s="11">
        <f t="shared" si="9"/>
        <v>0.77182873022773524</v>
      </c>
      <c r="M39" s="9" t="str">
        <f t="shared" si="10"/>
        <v>NCAAF</v>
      </c>
      <c r="N39" s="8" t="str">
        <f t="shared" si="11"/>
        <v>Houston</v>
      </c>
      <c r="O39" s="8" t="str">
        <f t="shared" si="12"/>
        <v>Rice</v>
      </c>
      <c r="P39" s="37" t="str">
        <f t="shared" si="14"/>
        <v>Houston Cougars_Rice Owls</v>
      </c>
      <c r="Q39" s="16" t="str">
        <f t="shared" si="15"/>
        <v>"NCAAF:Houston:Rice"</v>
      </c>
      <c r="R39" s="35" cm="1">
        <f t="array" aca="1" ref="R39" ca="1">INT(AVERAGE(IF(Raw!$K$4:$K$906=$C39,Raw!$Q$4:$Q$906)))</f>
        <v>1694300400</v>
      </c>
      <c r="S39" s="20">
        <f t="shared" si="16"/>
        <v>295.62422443764257</v>
      </c>
      <c r="V39" t="s">
        <v>324</v>
      </c>
      <c r="W39" t="s">
        <v>347</v>
      </c>
      <c r="X39">
        <v>1694315700</v>
      </c>
      <c r="Y39" s="14">
        <v>280</v>
      </c>
      <c r="Z39" s="3"/>
    </row>
    <row r="40" spans="1:27" x14ac:dyDescent="0.25">
      <c r="C40" s="41" t="s">
        <v>90</v>
      </c>
      <c r="D40" s="42" t="s">
        <v>242</v>
      </c>
      <c r="E40" t="s">
        <v>196</v>
      </c>
      <c r="F40" t="s">
        <v>197</v>
      </c>
      <c r="G40" s="8" t="str">
        <f t="shared" si="7"/>
        <v>Illinois</v>
      </c>
      <c r="H40" s="8" t="str">
        <f t="shared" si="8"/>
        <v>Kansas</v>
      </c>
      <c r="I40" s="9" cm="1">
        <f t="array" ref="I40">AVERAGE(IF(Raw!$K$4:$K$906=$C40,Raw!M$4:M$906))</f>
        <v>2.3453333333333335</v>
      </c>
      <c r="J40" s="9" cm="1">
        <f t="array" ref="J40">AVERAGE(IF(Raw!$K$4:$K$906=$C40,Raw!N$4:N$906))</f>
        <v>1.6266666666666663</v>
      </c>
      <c r="K40" s="10">
        <f t="shared" si="2"/>
        <v>0.18837547414235006</v>
      </c>
      <c r="L40" s="11">
        <f t="shared" si="9"/>
        <v>0.60518773707117501</v>
      </c>
      <c r="M40" s="9" t="str">
        <f t="shared" si="10"/>
        <v>NCAAF</v>
      </c>
      <c r="N40" s="8" t="str">
        <f t="shared" si="11"/>
        <v>Kansas</v>
      </c>
      <c r="O40" s="8" t="str">
        <f t="shared" si="12"/>
        <v>Illinois</v>
      </c>
      <c r="P40" s="37" t="str">
        <f t="shared" si="14"/>
        <v>Illinois Fighting Illini_Kansas Jayhawks</v>
      </c>
      <c r="Q40" s="16" t="str">
        <f t="shared" si="15"/>
        <v>"NCAAF:Kansas:Illinois"</v>
      </c>
      <c r="R40" s="35" cm="1">
        <f t="array" aca="1" ref="R40" ca="1">INT(AVERAGE(IF(Raw!$K$4:$K$906=$C40,Raw!$Q$4:$Q$906)))</f>
        <v>1694215740</v>
      </c>
      <c r="S40" s="20">
        <f t="shared" si="16"/>
        <v>652.37981331137235</v>
      </c>
      <c r="V40" t="s">
        <v>318</v>
      </c>
      <c r="W40" t="s">
        <v>350</v>
      </c>
      <c r="X40">
        <v>1694296800</v>
      </c>
      <c r="Y40" s="14">
        <v>399</v>
      </c>
    </row>
    <row r="41" spans="1:27" x14ac:dyDescent="0.25">
      <c r="C41" s="41" t="s">
        <v>30</v>
      </c>
      <c r="D41" s="42" t="s">
        <v>241</v>
      </c>
      <c r="E41" t="s">
        <v>70</v>
      </c>
      <c r="F41" t="s">
        <v>71</v>
      </c>
      <c r="G41" s="8" t="str">
        <f t="shared" si="7"/>
        <v>Colts</v>
      </c>
      <c r="H41" s="8" t="str">
        <f t="shared" si="8"/>
        <v>Jaguars</v>
      </c>
      <c r="I41" s="9" cm="1">
        <f t="array" ref="I41">AVERAGE(IF(Raw!$K$4:$K$906=$C41,Raw!M$4:M$906))</f>
        <v>2.8633333333333337</v>
      </c>
      <c r="J41" s="9" cm="1">
        <f t="array" ref="J41">AVERAGE(IF(Raw!$K$4:$K$906=$C41,Raw!N$4:N$906))</f>
        <v>1.4366666666666665</v>
      </c>
      <c r="K41" s="10">
        <f t="shared" si="2"/>
        <v>0.34681237828479139</v>
      </c>
      <c r="L41" s="11">
        <f t="shared" si="9"/>
        <v>0.6844061891423957</v>
      </c>
      <c r="M41" s="9" t="str">
        <f t="shared" si="10"/>
        <v>NFL</v>
      </c>
      <c r="N41" s="8" t="str">
        <f t="shared" si="11"/>
        <v>Jaguars</v>
      </c>
      <c r="O41" s="8" t="str">
        <f t="shared" si="12"/>
        <v>Colts</v>
      </c>
      <c r="P41" s="37" t="str">
        <f t="shared" si="14"/>
        <v>Indianapolis Colts_Jacksonville Jaguars</v>
      </c>
      <c r="Q41" s="16" t="str">
        <f t="shared" si="15"/>
        <v>"NFL:Jaguars:Colts"</v>
      </c>
      <c r="R41" s="35" cm="1">
        <f t="array" aca="1" ref="R41" ca="1">INT(AVERAGE(IF(Raw!$K$4:$K$906=$C41,Raw!$Q$4:$Q$906)))</f>
        <v>1694365200</v>
      </c>
      <c r="S41" s="20">
        <f t="shared" si="16"/>
        <v>461.12062670424314</v>
      </c>
      <c r="V41" t="s">
        <v>323</v>
      </c>
      <c r="W41" t="s">
        <v>346</v>
      </c>
      <c r="X41">
        <v>1694299500</v>
      </c>
      <c r="Y41" s="14">
        <v>355</v>
      </c>
    </row>
    <row r="42" spans="1:27" x14ac:dyDescent="0.25">
      <c r="C42" s="41" t="s">
        <v>102</v>
      </c>
      <c r="D42" s="42" t="s">
        <v>242</v>
      </c>
      <c r="E42" t="s">
        <v>198</v>
      </c>
      <c r="F42" t="s">
        <v>199</v>
      </c>
      <c r="G42" s="8" t="str">
        <f t="shared" si="7"/>
        <v>Iowa</v>
      </c>
      <c r="H42" s="8" t="str">
        <f t="shared" si="8"/>
        <v>Iowa</v>
      </c>
      <c r="I42" s="9" cm="1">
        <f t="array" ref="I42">AVERAGE(IF(Raw!$K$4:$K$906=$C42,Raw!M$4:M$906))</f>
        <v>1.5464285714285713</v>
      </c>
      <c r="J42" s="9" cm="1">
        <f t="array" ref="J42">AVERAGE(IF(Raw!$K$4:$K$906=$C42,Raw!N$4:N$906))</f>
        <v>2.5328571428571429</v>
      </c>
      <c r="K42" s="10">
        <f t="shared" si="2"/>
        <v>0.25184021549832042</v>
      </c>
      <c r="L42" s="11">
        <f t="shared" si="9"/>
        <v>0.63692010774916019</v>
      </c>
      <c r="M42" s="9" t="str">
        <f t="shared" si="10"/>
        <v>NCAAF</v>
      </c>
      <c r="N42" s="8" t="str">
        <f t="shared" si="11"/>
        <v>Iowa</v>
      </c>
      <c r="O42" s="8" t="str">
        <f t="shared" si="12"/>
        <v>Iowa</v>
      </c>
      <c r="P42" s="37" t="str">
        <f t="shared" si="14"/>
        <v>Iowa Hawkeyes_Iowa State Cyclones</v>
      </c>
      <c r="Q42" s="16" t="str">
        <f t="shared" si="15"/>
        <v>"NCAAF:Iowa:Iowa"</v>
      </c>
      <c r="R42" s="35" cm="1">
        <f t="array" aca="1" ref="R42" ca="1">INT(AVERAGE(IF(Raw!$K$4:$K$906=$C42,Raw!$Q$4:$Q$906)))</f>
        <v>1694287740</v>
      </c>
      <c r="S42" s="20">
        <f t="shared" si="16"/>
        <v>570.05562838005483</v>
      </c>
      <c r="V42" t="s">
        <v>14</v>
      </c>
      <c r="W42" t="s">
        <v>287</v>
      </c>
      <c r="X42">
        <v>1694311200</v>
      </c>
      <c r="Y42" s="14">
        <v>482</v>
      </c>
    </row>
    <row r="43" spans="1:27" x14ac:dyDescent="0.25">
      <c r="C43" s="41" t="s">
        <v>20</v>
      </c>
      <c r="D43" s="42" t="s">
        <v>240</v>
      </c>
      <c r="E43" t="s">
        <v>54</v>
      </c>
      <c r="F43" t="s">
        <v>55</v>
      </c>
      <c r="G43" s="8" t="str">
        <f t="shared" si="7"/>
        <v>Adesanya</v>
      </c>
      <c r="H43" s="8" t="str">
        <f t="shared" si="8"/>
        <v>Strickland</v>
      </c>
      <c r="I43" s="9" cm="1">
        <f t="array" ref="I43">AVERAGE(IF(Raw!$K$4:$K$906=$C43,Raw!M$4:M$906))</f>
        <v>1.1491666666666669</v>
      </c>
      <c r="J43" s="9" cm="1">
        <f t="array" ref="J43">AVERAGE(IF(Raw!$K$4:$K$906=$C43,Raw!N$4:N$906))</f>
        <v>5.6416666666666666</v>
      </c>
      <c r="K43" s="10">
        <f t="shared" si="2"/>
        <v>0.69294320912013163</v>
      </c>
      <c r="L43" s="11">
        <f t="shared" si="9"/>
        <v>0.85747160456006588</v>
      </c>
      <c r="M43" s="9" t="str">
        <f t="shared" si="10"/>
        <v>MMA</v>
      </c>
      <c r="N43" s="8" t="str">
        <f t="shared" si="11"/>
        <v>Adesanya</v>
      </c>
      <c r="O43" s="8" t="str">
        <f t="shared" si="12"/>
        <v>Strickland</v>
      </c>
      <c r="P43" s="37" t="str">
        <f t="shared" si="14"/>
        <v>Israel Adesanya_Sean Strickland</v>
      </c>
      <c r="Q43" s="16" t="str">
        <f t="shared" si="15"/>
        <v>"MMA:Adesanya:Strickland"</v>
      </c>
      <c r="R43" s="35" cm="1">
        <f t="array" aca="1" ref="R43" ca="1">INT(AVERAGE(IF(Raw!$K$4:$K$906=$C43,Raw!$Q$4:$Q$906)))</f>
        <v>1694314800</v>
      </c>
      <c r="S43" s="20">
        <f t="shared" si="16"/>
        <v>166.21937645743935</v>
      </c>
      <c r="V43" t="s">
        <v>17</v>
      </c>
      <c r="W43" t="s">
        <v>286</v>
      </c>
      <c r="X43">
        <v>1694311200</v>
      </c>
      <c r="Y43" s="14">
        <v>895</v>
      </c>
    </row>
    <row r="44" spans="1:27" x14ac:dyDescent="0.25">
      <c r="C44" s="41" t="s">
        <v>317</v>
      </c>
      <c r="D44" s="42" t="s">
        <v>240</v>
      </c>
      <c r="E44" t="s">
        <v>339</v>
      </c>
      <c r="F44" t="s">
        <v>340</v>
      </c>
      <c r="G44" s="8" t="str">
        <f t="shared" si="7"/>
        <v>Jenkins</v>
      </c>
      <c r="H44" s="8" t="str">
        <f t="shared" si="8"/>
        <v>Mariscal</v>
      </c>
      <c r="I44" s="9" cm="1">
        <f t="array" ref="I44">AVERAGE(IF(Raw!$K$4:$K$906=$C44,Raw!M$4:M$906))</f>
        <v>1.4746153846153847</v>
      </c>
      <c r="J44" s="9" cm="1">
        <f t="array" ref="J44">AVERAGE(IF(Raw!$K$4:$K$906=$C44,Raw!N$4:N$906))</f>
        <v>2.7276923076923079</v>
      </c>
      <c r="K44" s="10">
        <f t="shared" si="2"/>
        <v>0.31153266657663592</v>
      </c>
      <c r="L44" s="11">
        <f t="shared" si="9"/>
        <v>0.66676633328831802</v>
      </c>
      <c r="M44" s="9" t="str">
        <f t="shared" si="10"/>
        <v>MMA</v>
      </c>
      <c r="N44" s="8" t="str">
        <f t="shared" si="11"/>
        <v>Jenkins</v>
      </c>
      <c r="O44" s="8" t="str">
        <f t="shared" si="12"/>
        <v>Mariscal</v>
      </c>
      <c r="P44" s="37" t="str">
        <f t="shared" si="14"/>
        <v>Jack Jenkins_Jose Mariscal</v>
      </c>
      <c r="Q44" s="16" t="str">
        <f t="shared" si="15"/>
        <v>"MMA:Jenkins:Mariscal"</v>
      </c>
      <c r="R44" s="35" cm="1">
        <f t="array" aca="1" ref="R44" ca="1">INT(AVERAGE(IF(Raw!$K$4:$K$906=$C44,Raw!$Q$4:$Q$906)))</f>
        <v>1694296800</v>
      </c>
      <c r="S44" s="20">
        <f t="shared" si="16"/>
        <v>499.7757836216179</v>
      </c>
      <c r="V44" t="s">
        <v>319</v>
      </c>
      <c r="W44" t="s">
        <v>345</v>
      </c>
      <c r="X44">
        <v>1694296800</v>
      </c>
      <c r="Y44" s="14">
        <v>389</v>
      </c>
    </row>
    <row r="45" spans="1:27" x14ac:dyDescent="0.25">
      <c r="C45" s="41" t="s">
        <v>101</v>
      </c>
      <c r="D45" s="42" t="s">
        <v>242</v>
      </c>
      <c r="E45" t="s">
        <v>200</v>
      </c>
      <c r="F45" t="s">
        <v>201</v>
      </c>
      <c r="G45" s="8" t="str">
        <f t="shared" si="7"/>
        <v>James</v>
      </c>
      <c r="H45" s="8" t="str">
        <f t="shared" si="8"/>
        <v>Virginia</v>
      </c>
      <c r="I45" s="9" cm="1">
        <f t="array" ref="I45">AVERAGE(IF(Raw!$K$4:$K$906=$C45,Raw!M$4:M$906))</f>
        <v>1.3559999999999997</v>
      </c>
      <c r="J45" s="9" cm="1">
        <f t="array" ref="J45">AVERAGE(IF(Raw!$K$4:$K$906=$C45,Raw!N$4:N$906))</f>
        <v>3.2953333333333332</v>
      </c>
      <c r="K45" s="10">
        <f t="shared" si="2"/>
        <v>0.43400368925514898</v>
      </c>
      <c r="L45" s="11">
        <f t="shared" si="9"/>
        <v>0.72800184462757445</v>
      </c>
      <c r="M45" s="9" t="str">
        <f t="shared" si="10"/>
        <v>NCAAF</v>
      </c>
      <c r="N45" s="8" t="str">
        <f t="shared" si="11"/>
        <v>James</v>
      </c>
      <c r="O45" s="8" t="str">
        <f t="shared" si="12"/>
        <v>Virginia</v>
      </c>
      <c r="P45" s="37" t="str">
        <f t="shared" si="14"/>
        <v>James Madison Dukes_Virginia Cavaliers</v>
      </c>
      <c r="Q45" s="16" t="str">
        <f t="shared" si="15"/>
        <v>"NCAAF:James:Virginia"</v>
      </c>
      <c r="R45" s="35" cm="1">
        <f t="array" aca="1" ref="R45" ca="1">INT(AVERAGE(IF(Raw!$K$4:$K$906=$C45,Raw!$Q$4:$Q$906)))</f>
        <v>1694275140</v>
      </c>
      <c r="S45" s="20">
        <f t="shared" si="16"/>
        <v>373.62289310073413</v>
      </c>
      <c r="V45" t="s">
        <v>320</v>
      </c>
      <c r="W45" t="s">
        <v>348</v>
      </c>
      <c r="X45">
        <v>1694299500</v>
      </c>
      <c r="Y45" s="14">
        <v>598</v>
      </c>
    </row>
    <row r="46" spans="1:27" x14ac:dyDescent="0.25">
      <c r="C46" s="41" t="s">
        <v>318</v>
      </c>
      <c r="D46" s="42" t="s">
        <v>240</v>
      </c>
      <c r="E46" t="s">
        <v>341</v>
      </c>
      <c r="F46" t="s">
        <v>342</v>
      </c>
      <c r="G46" s="8" t="str">
        <f t="shared" si="7"/>
        <v>Mullarkey</v>
      </c>
      <c r="H46" s="8" t="str">
        <f t="shared" si="8"/>
        <v>Makdessi</v>
      </c>
      <c r="I46" s="9" cm="1">
        <f t="array" ref="I46">AVERAGE(IF(Raw!$K$4:$K$906=$C46,Raw!M$4:M$906))</f>
        <v>1.3775000000000002</v>
      </c>
      <c r="J46" s="9" cm="1">
        <f t="array" ref="J46">AVERAGE(IF(Raw!$K$4:$K$906=$C46,Raw!N$4:N$906))</f>
        <v>3.1333333333333342</v>
      </c>
      <c r="K46" s="10">
        <f t="shared" si="2"/>
        <v>0.40680387689693787</v>
      </c>
      <c r="L46" s="11">
        <f t="shared" si="9"/>
        <v>0.714401938448469</v>
      </c>
      <c r="M46" s="9" t="str">
        <f t="shared" si="10"/>
        <v>MMA</v>
      </c>
      <c r="N46" s="8" t="str">
        <f t="shared" si="11"/>
        <v>Mullarkey</v>
      </c>
      <c r="O46" s="8" t="str">
        <f t="shared" si="12"/>
        <v>Makdessi</v>
      </c>
      <c r="P46" s="37" t="str">
        <f t="shared" si="14"/>
        <v>Jamie Mullarkey_John Makdessi</v>
      </c>
      <c r="Q46" s="16" t="str">
        <f t="shared" si="15"/>
        <v>"MMA:Mullarkey:Makdessi"</v>
      </c>
      <c r="R46" s="35" cm="1">
        <f t="array" aca="1" ref="R46" ca="1">INT(AVERAGE(IF(Raw!$K$4:$K$906=$C46,Raw!$Q$4:$Q$906)))</f>
        <v>1694296800</v>
      </c>
      <c r="S46" s="20">
        <f t="shared" si="16"/>
        <v>399.77223770107616</v>
      </c>
      <c r="V46" t="s">
        <v>146</v>
      </c>
      <c r="W46" t="s">
        <v>305</v>
      </c>
      <c r="X46">
        <v>1694304000</v>
      </c>
      <c r="Y46" s="14">
        <v>148</v>
      </c>
    </row>
    <row r="47" spans="1:27" x14ac:dyDescent="0.25">
      <c r="C47" s="41" t="s">
        <v>100</v>
      </c>
      <c r="D47" s="42" t="s">
        <v>242</v>
      </c>
      <c r="E47" t="s">
        <v>202</v>
      </c>
      <c r="F47" t="s">
        <v>203</v>
      </c>
      <c r="G47" s="8" t="str">
        <f t="shared" si="7"/>
        <v>Kansas</v>
      </c>
      <c r="H47" s="8" t="str">
        <f t="shared" si="8"/>
        <v>Troy</v>
      </c>
      <c r="I47" s="9" cm="1">
        <f t="array" ref="I47">AVERAGE(IF(Raw!$K$4:$K$906=$C47,Raw!M$4:M$906))</f>
        <v>1.1257142857142859</v>
      </c>
      <c r="J47" s="9" cm="1">
        <f t="array" ref="J47">AVERAGE(IF(Raw!$K$4:$K$906=$C47,Raw!N$4:N$906))</f>
        <v>6.3357142857142863</v>
      </c>
      <c r="K47" s="10">
        <f t="shared" si="2"/>
        <v>0.73048947287096744</v>
      </c>
      <c r="L47" s="11">
        <f t="shared" si="9"/>
        <v>0.87624473643548373</v>
      </c>
      <c r="M47" s="9" t="str">
        <f t="shared" si="10"/>
        <v>NCAAF</v>
      </c>
      <c r="N47" s="8" t="str">
        <f t="shared" si="11"/>
        <v>Kansas</v>
      </c>
      <c r="O47" s="8" t="str">
        <f t="shared" si="12"/>
        <v>Troy</v>
      </c>
      <c r="P47" s="37" t="str">
        <f t="shared" si="14"/>
        <v>Kansas State Wildcats_Troy Trojans</v>
      </c>
      <c r="Q47" s="16" t="str">
        <f t="shared" si="15"/>
        <v>"NCAAF:Kansas:Troy"</v>
      </c>
      <c r="R47" s="35" cm="1">
        <f t="array" aca="1" ref="R47" ca="1">INT(AVERAGE(IF(Raw!$K$4:$K$906=$C47,Raw!$Q$4:$Q$906)))</f>
        <v>1694275140</v>
      </c>
      <c r="S47" s="20">
        <f t="shared" si="16"/>
        <v>141.23367413075249</v>
      </c>
      <c r="V47" t="s">
        <v>113</v>
      </c>
      <c r="W47" t="s">
        <v>316</v>
      </c>
      <c r="X47">
        <v>1694289600</v>
      </c>
      <c r="Y47" s="14">
        <v>7</v>
      </c>
    </row>
    <row r="48" spans="1:27" x14ac:dyDescent="0.25">
      <c r="C48" s="41" t="s">
        <v>322</v>
      </c>
      <c r="D48" s="42" t="s">
        <v>240</v>
      </c>
      <c r="E48" t="s">
        <v>343</v>
      </c>
      <c r="F48" t="s">
        <v>344</v>
      </c>
      <c r="G48" s="8" t="str">
        <f t="shared" si="7"/>
        <v>Jousset</v>
      </c>
      <c r="H48" s="8" t="str">
        <f t="shared" si="8"/>
        <v>Crosbie</v>
      </c>
      <c r="I48" s="9" cm="1">
        <f t="array" ref="I48">AVERAGE(IF(Raw!$K$4:$K$906=$C48,Raw!M$4:M$906))</f>
        <v>1.6433333333333333</v>
      </c>
      <c r="J48" s="9" cm="1">
        <f t="array" ref="J48">AVERAGE(IF(Raw!$K$4:$K$906=$C48,Raw!N$4:N$906))</f>
        <v>2.2941666666666669</v>
      </c>
      <c r="K48" s="10">
        <f t="shared" si="2"/>
        <v>0.17263114772820221</v>
      </c>
      <c r="L48" s="11">
        <f t="shared" si="9"/>
        <v>0.59731557386410117</v>
      </c>
      <c r="M48" s="9" t="str">
        <f t="shared" si="10"/>
        <v>MMA</v>
      </c>
      <c r="N48" s="8" t="str">
        <f t="shared" si="11"/>
        <v>Jousset</v>
      </c>
      <c r="O48" s="8" t="str">
        <f t="shared" si="12"/>
        <v>Crosbie</v>
      </c>
      <c r="P48" s="37" t="str">
        <f t="shared" si="14"/>
        <v>Kevin Jousset_Kiefer Crosbie</v>
      </c>
      <c r="Q48" s="16" t="str">
        <f t="shared" si="15"/>
        <v>"MMA:Jousset:Crosbie"</v>
      </c>
      <c r="R48" s="35" cm="1">
        <f t="array" aca="1" ref="R48" ca="1">INT(AVERAGE(IF(Raw!$K$4:$K$906=$C48,Raw!$Q$4:$Q$906)))</f>
        <v>1694299500</v>
      </c>
      <c r="S48" s="20">
        <f t="shared" si="16"/>
        <v>674.15691764219093</v>
      </c>
      <c r="V48" t="s">
        <v>136</v>
      </c>
      <c r="W48" t="s">
        <v>301</v>
      </c>
      <c r="X48">
        <v>1694300400</v>
      </c>
      <c r="Y48" s="14">
        <v>204</v>
      </c>
    </row>
    <row r="49" spans="2:25" x14ac:dyDescent="0.25">
      <c r="C49" s="41" t="s">
        <v>0</v>
      </c>
      <c r="D49" s="42" t="s">
        <v>240</v>
      </c>
      <c r="E49" t="s">
        <v>46</v>
      </c>
      <c r="F49" t="s">
        <v>47</v>
      </c>
      <c r="G49" s="8" t="str">
        <f t="shared" si="7"/>
        <v>Quinones</v>
      </c>
      <c r="H49" s="8" t="str">
        <f t="shared" si="8"/>
        <v>Haqparast</v>
      </c>
      <c r="I49" s="9" cm="1">
        <f t="array" ref="I49">AVERAGE(IF(Raw!$K$4:$K$906=$C49,Raw!M$4:M$906))</f>
        <v>4.604166666666667</v>
      </c>
      <c r="J49" s="9" cm="1">
        <f t="array" ref="J49">AVERAGE(IF(Raw!$K$4:$K$906=$C49,Raw!N$4:N$906))</f>
        <v>1.2075000000000002</v>
      </c>
      <c r="K49" s="10">
        <f t="shared" si="2"/>
        <v>0.61096277976073354</v>
      </c>
      <c r="L49" s="11">
        <f t="shared" si="9"/>
        <v>0.81648138988036678</v>
      </c>
      <c r="M49" s="9" t="str">
        <f t="shared" si="10"/>
        <v>MMA</v>
      </c>
      <c r="N49" s="8" t="str">
        <f t="shared" si="11"/>
        <v>Haqparast</v>
      </c>
      <c r="O49" s="8" t="str">
        <f t="shared" si="12"/>
        <v>Quinones</v>
      </c>
      <c r="P49" s="37" t="str">
        <f t="shared" si="14"/>
        <v>Landon Quinones_Nasrat Haqparast</v>
      </c>
      <c r="Q49" s="16" t="str">
        <f t="shared" si="15"/>
        <v>"MMA:Haqparast:Quinones"</v>
      </c>
      <c r="R49" s="35" cm="1">
        <f t="array" aca="1" ref="R49" ca="1">INT(AVERAGE(IF(Raw!$K$4:$K$906=$C49,Raw!$Q$4:$Q$906)))</f>
        <v>1694304900</v>
      </c>
      <c r="S49" s="20">
        <f t="shared" si="16"/>
        <v>224.76765838658363</v>
      </c>
      <c r="V49" t="s">
        <v>120</v>
      </c>
      <c r="W49" t="s">
        <v>293</v>
      </c>
      <c r="X49">
        <v>1694296800</v>
      </c>
      <c r="Y49" s="14">
        <v>492</v>
      </c>
    </row>
    <row r="50" spans="2:25" x14ac:dyDescent="0.25">
      <c r="C50" s="41" t="s">
        <v>122</v>
      </c>
      <c r="D50" s="42" t="s">
        <v>242</v>
      </c>
      <c r="E50" t="s">
        <v>204</v>
      </c>
      <c r="F50" t="s">
        <v>205</v>
      </c>
      <c r="G50" s="8" t="str">
        <f t="shared" si="7"/>
        <v>Liberty</v>
      </c>
      <c r="H50" s="8" t="str">
        <f t="shared" si="8"/>
        <v>New</v>
      </c>
      <c r="I50" s="9" cm="1">
        <f t="array" ref="I50">AVERAGE(IF(Raw!$K$4:$K$906=$C50,Raw!M$4:M$906))</f>
        <v>1.2392857142857143</v>
      </c>
      <c r="J50" s="9" cm="1">
        <f t="array" ref="J50">AVERAGE(IF(Raw!$K$4:$K$906=$C50,Raw!N$4:N$906))</f>
        <v>4.2035714285714283</v>
      </c>
      <c r="K50" s="10">
        <f t="shared" si="2"/>
        <v>0.56902347833964617</v>
      </c>
      <c r="L50" s="11">
        <f t="shared" si="9"/>
        <v>0.7955117391698231</v>
      </c>
      <c r="M50" s="9" t="str">
        <f t="shared" si="10"/>
        <v>NCAAF</v>
      </c>
      <c r="N50" s="8" t="str">
        <f t="shared" si="11"/>
        <v>Liberty</v>
      </c>
      <c r="O50" s="8" t="str">
        <f t="shared" si="12"/>
        <v>New</v>
      </c>
      <c r="P50" s="37" t="str">
        <f t="shared" si="14"/>
        <v>Liberty Flames_New Mexico State Aggies</v>
      </c>
      <c r="Q50" s="16" t="str">
        <f t="shared" si="15"/>
        <v>"NCAAF:Liberty:New"</v>
      </c>
      <c r="R50" s="35" cm="1">
        <f t="array" aca="1" ref="R50" ca="1">INT(AVERAGE(IF(Raw!$K$4:$K$906=$C50,Raw!$Q$4:$Q$906)))</f>
        <v>1694296800</v>
      </c>
      <c r="S50" s="20">
        <f t="shared" si="16"/>
        <v>257.05247422693714</v>
      </c>
      <c r="V50" t="s">
        <v>98</v>
      </c>
      <c r="W50" t="s">
        <v>314</v>
      </c>
      <c r="X50">
        <v>1694275140</v>
      </c>
      <c r="Y50" s="14">
        <v>13</v>
      </c>
    </row>
    <row r="51" spans="2:25" x14ac:dyDescent="0.25">
      <c r="C51" s="41" t="s">
        <v>36</v>
      </c>
      <c r="D51" s="42" t="s">
        <v>241</v>
      </c>
      <c r="E51" t="s">
        <v>80</v>
      </c>
      <c r="F51" t="s">
        <v>81</v>
      </c>
      <c r="G51" s="8" t="str">
        <f t="shared" si="7"/>
        <v>Chargers</v>
      </c>
      <c r="H51" s="8" t="str">
        <f t="shared" si="8"/>
        <v>Dolphins</v>
      </c>
      <c r="I51" s="9" cm="1">
        <f t="array" ref="I51">AVERAGE(IF(Raw!$K$4:$K$906=$C51,Raw!M$4:M$906))</f>
        <v>1.6131250000000004</v>
      </c>
      <c r="J51" s="9" cm="1">
        <f t="array" ref="J51">AVERAGE(IF(Raw!$K$4:$K$906=$C51,Raw!N$4:N$906))</f>
        <v>2.3712499999999999</v>
      </c>
      <c r="K51" s="10">
        <f t="shared" si="2"/>
        <v>0.19819625882094855</v>
      </c>
      <c r="L51" s="11">
        <f t="shared" si="9"/>
        <v>0.61009812941047425</v>
      </c>
      <c r="M51" s="9" t="str">
        <f t="shared" si="10"/>
        <v>NFL</v>
      </c>
      <c r="N51" s="8" t="str">
        <f t="shared" si="11"/>
        <v>Chargers</v>
      </c>
      <c r="O51" s="8" t="str">
        <f t="shared" si="12"/>
        <v>Dolphins</v>
      </c>
      <c r="P51" s="37" t="str">
        <f t="shared" si="14"/>
        <v>Los Angeles Chargers_Miami Dolphins</v>
      </c>
      <c r="Q51" s="16" t="str">
        <f t="shared" si="15"/>
        <v>"NFL:Chargers:Dolphins"</v>
      </c>
      <c r="R51" s="35" cm="1">
        <f t="array" aca="1" ref="R51" ca="1">INT(AVERAGE(IF(Raw!$K$4:$K$906=$C51,Raw!$Q$4:$Q$906)))</f>
        <v>1694377500</v>
      </c>
      <c r="S51" s="20">
        <f t="shared" si="16"/>
        <v>639.08058686605091</v>
      </c>
      <c r="V51" t="s">
        <v>123</v>
      </c>
      <c r="W51" t="s">
        <v>294</v>
      </c>
      <c r="X51">
        <v>1694296800</v>
      </c>
      <c r="Y51" s="14">
        <v>421</v>
      </c>
    </row>
    <row r="52" spans="2:25" x14ac:dyDescent="0.25">
      <c r="C52" s="41" t="s">
        <v>34</v>
      </c>
      <c r="D52" s="42" t="s">
        <v>241</v>
      </c>
      <c r="E52" t="s">
        <v>76</v>
      </c>
      <c r="F52" t="s">
        <v>77</v>
      </c>
      <c r="G52" s="8" t="str">
        <f t="shared" si="7"/>
        <v>Rams</v>
      </c>
      <c r="H52" s="8" t="str">
        <f t="shared" si="8"/>
        <v>Seahawks</v>
      </c>
      <c r="I52" s="9" cm="1">
        <f t="array" ref="I52">AVERAGE(IF(Raw!$K$4:$K$906=$C52,Raw!M$4:M$906))</f>
        <v>2.9680000000000004</v>
      </c>
      <c r="J52" s="9" cm="1">
        <f t="array" ref="J52">AVERAGE(IF(Raw!$K$4:$K$906=$C52,Raw!N$4:N$906))</f>
        <v>1.4126666666666665</v>
      </c>
      <c r="K52" s="10">
        <f t="shared" si="2"/>
        <v>0.37095385225955907</v>
      </c>
      <c r="L52" s="11">
        <f t="shared" si="9"/>
        <v>0.69647692612977952</v>
      </c>
      <c r="M52" s="9" t="str">
        <f t="shared" si="10"/>
        <v>NFL</v>
      </c>
      <c r="N52" s="8" t="str">
        <f t="shared" si="11"/>
        <v>Seahawks</v>
      </c>
      <c r="O52" s="8" t="str">
        <f t="shared" si="12"/>
        <v>Rams</v>
      </c>
      <c r="P52" s="37" t="str">
        <f t="shared" si="14"/>
        <v>Los Angeles Rams_Seattle Seahawks</v>
      </c>
      <c r="Q52" s="16" t="str">
        <f t="shared" si="15"/>
        <v>"NFL:Seahawks:Rams"</v>
      </c>
      <c r="R52" s="35" cm="1">
        <f t="array" aca="1" ref="R52" ca="1">INT(AVERAGE(IF(Raw!$K$4:$K$906=$C52,Raw!$Q$4:$Q$906)))</f>
        <v>1694377500</v>
      </c>
      <c r="S52" s="20">
        <f t="shared" si="16"/>
        <v>435.79774502631949</v>
      </c>
      <c r="V52" t="s">
        <v>135</v>
      </c>
      <c r="W52" t="s">
        <v>290</v>
      </c>
      <c r="X52">
        <v>1694300400</v>
      </c>
      <c r="Y52" s="14">
        <v>672</v>
      </c>
    </row>
    <row r="53" spans="2:25" x14ac:dyDescent="0.25">
      <c r="C53" s="41" t="s">
        <v>124</v>
      </c>
      <c r="D53" s="42" t="s">
        <v>242</v>
      </c>
      <c r="E53" t="s">
        <v>206</v>
      </c>
      <c r="F53" t="s">
        <v>207</v>
      </c>
      <c r="G53" s="8" t="str">
        <f t="shared" si="7"/>
        <v>Louisiana</v>
      </c>
      <c r="H53" s="8" t="str">
        <f t="shared" si="8"/>
        <v>Old</v>
      </c>
      <c r="I53" s="9" cm="1">
        <f t="array" ref="I53">AVERAGE(IF(Raw!$K$4:$K$906=$C53,Raw!M$4:M$906))</f>
        <v>1.4075</v>
      </c>
      <c r="J53" s="9" cm="1">
        <f t="array" ref="J53">AVERAGE(IF(Raw!$K$4:$K$906=$C53,Raw!N$4:N$906))</f>
        <v>3.0133333333333332</v>
      </c>
      <c r="K53" s="10">
        <f t="shared" si="2"/>
        <v>0.37862116663260975</v>
      </c>
      <c r="L53" s="11">
        <f t="shared" si="9"/>
        <v>0.70031058331630491</v>
      </c>
      <c r="M53" s="9" t="str">
        <f t="shared" si="10"/>
        <v>NCAAF</v>
      </c>
      <c r="N53" s="8" t="str">
        <f t="shared" si="11"/>
        <v>Louisiana</v>
      </c>
      <c r="O53" s="8" t="str">
        <f t="shared" si="12"/>
        <v>Old</v>
      </c>
      <c r="P53" s="37" t="str">
        <f t="shared" si="14"/>
        <v>Louisiana Ragin Cajuns_Old Dominion Monarchs</v>
      </c>
      <c r="Q53" s="16" t="str">
        <f t="shared" si="15"/>
        <v>"NCAAF:Louisiana:Old"</v>
      </c>
      <c r="R53" s="35" cm="1">
        <f t="array" aca="1" ref="R53" ca="1">INT(AVERAGE(IF(Raw!$K$4:$K$906=$C53,Raw!$Q$4:$Q$906)))</f>
        <v>1694296800</v>
      </c>
      <c r="S53" s="20">
        <f t="shared" si="16"/>
        <v>427.93786617435183</v>
      </c>
      <c r="V53" t="s">
        <v>138</v>
      </c>
      <c r="W53" t="s">
        <v>274</v>
      </c>
      <c r="X53">
        <v>1694300400</v>
      </c>
      <c r="Y53" s="14">
        <v>295</v>
      </c>
    </row>
    <row r="54" spans="2:25" x14ac:dyDescent="0.25">
      <c r="B54">
        <v>1</v>
      </c>
      <c r="C54" s="41" t="s">
        <v>108</v>
      </c>
      <c r="D54" s="42" t="s">
        <v>242</v>
      </c>
      <c r="E54" t="s">
        <v>208</v>
      </c>
      <c r="F54" t="s">
        <v>209</v>
      </c>
      <c r="G54" s="8" t="str">
        <f t="shared" si="7"/>
        <v>Miami</v>
      </c>
      <c r="H54" s="8" t="str">
        <f t="shared" si="8"/>
        <v>UMass</v>
      </c>
      <c r="I54" s="9" cm="1">
        <f t="array" ref="I54">AVERAGE(IF(Raw!$K$4:$K$906=$C54,Raw!M$4:M$906))</f>
        <v>1.3564285714285713</v>
      </c>
      <c r="J54" s="9" cm="1">
        <f t="array" ref="J54">AVERAGE(IF(Raw!$K$4:$K$906=$C54,Raw!N$4:N$906))</f>
        <v>3.2621428571428566</v>
      </c>
      <c r="K54" s="10">
        <f t="shared" si="2"/>
        <v>0.43068315374173283</v>
      </c>
      <c r="L54" s="11">
        <f t="shared" si="9"/>
        <v>0.72634157687086642</v>
      </c>
      <c r="M54" s="9" t="str">
        <f t="shared" si="10"/>
        <v>NCAAF</v>
      </c>
      <c r="N54" s="8" t="str">
        <f t="shared" si="11"/>
        <v>Miami</v>
      </c>
      <c r="O54" s="8" t="str">
        <f t="shared" si="12"/>
        <v>UMass</v>
      </c>
      <c r="P54" s="37" t="str">
        <f t="shared" si="14"/>
        <v>Miami (OH) RedHawks_UMass Minutemen</v>
      </c>
      <c r="Q54" s="16" t="str">
        <f t="shared" si="15"/>
        <v>"NCAAF:Miami:UMass"</v>
      </c>
      <c r="R54" s="35" cm="1">
        <f t="array" aca="1" ref="R54" ca="1">INT(AVERAGE(IF(Raw!$K$4:$K$906=$C54,Raw!$Q$4:$Q$906)))</f>
        <v>1694287800</v>
      </c>
      <c r="S54" s="20">
        <f t="shared" si="16"/>
        <v>376.76271308614105</v>
      </c>
      <c r="V54" t="s">
        <v>101</v>
      </c>
      <c r="W54" t="s">
        <v>295</v>
      </c>
      <c r="X54">
        <v>1694275140</v>
      </c>
      <c r="Y54" s="14">
        <v>373</v>
      </c>
    </row>
    <row r="55" spans="2:25" x14ac:dyDescent="0.25">
      <c r="B55">
        <v>1</v>
      </c>
      <c r="C55" s="41" t="s">
        <v>105</v>
      </c>
      <c r="D55" s="42" t="s">
        <v>242</v>
      </c>
      <c r="E55" t="s">
        <v>210</v>
      </c>
      <c r="F55" t="s">
        <v>211</v>
      </c>
      <c r="G55" s="8" t="str">
        <f t="shared" si="7"/>
        <v>Miami</v>
      </c>
      <c r="H55" s="8" t="str">
        <f t="shared" si="8"/>
        <v>Texas</v>
      </c>
      <c r="I55" s="9" cm="1">
        <f t="array" ref="I55">AVERAGE(IF(Raw!$K$4:$K$906=$C55,Raw!M$4:M$906))</f>
        <v>2.6139999999999999</v>
      </c>
      <c r="J55" s="9" cm="1">
        <f t="array" ref="J55">AVERAGE(IF(Raw!$K$4:$K$906=$C55,Raw!N$4:N$906))</f>
        <v>1.5166666666666668</v>
      </c>
      <c r="K55" s="10">
        <f t="shared" si="2"/>
        <v>0.27678518879743041</v>
      </c>
      <c r="L55" s="11">
        <f t="shared" si="9"/>
        <v>0.64939259439871522</v>
      </c>
      <c r="M55" s="9" t="str">
        <f t="shared" si="10"/>
        <v>NCAAF</v>
      </c>
      <c r="N55" s="8" t="str">
        <f t="shared" si="11"/>
        <v>Texas</v>
      </c>
      <c r="O55" s="8" t="str">
        <f t="shared" si="12"/>
        <v>Miami</v>
      </c>
      <c r="P55" s="37" t="str">
        <f t="shared" si="14"/>
        <v>Miami Hurricanes_Texas A&amp;M Aggies</v>
      </c>
      <c r="Q55" s="16" t="str">
        <f t="shared" si="15"/>
        <v>"NCAAF:Texas:Miami"</v>
      </c>
      <c r="R55" s="35" cm="1">
        <f t="array" aca="1" ref="R55" ca="1">INT(AVERAGE(IF(Raw!$K$4:$K$906=$C55,Raw!$Q$4:$Q$906)))</f>
        <v>1694287740</v>
      </c>
      <c r="S55" s="20">
        <f t="shared" si="16"/>
        <v>539.90052954933799</v>
      </c>
      <c r="V55" t="s">
        <v>100</v>
      </c>
      <c r="W55" t="s">
        <v>303</v>
      </c>
      <c r="X55">
        <v>1694275140</v>
      </c>
      <c r="Y55" s="14">
        <v>141</v>
      </c>
    </row>
    <row r="56" spans="2:25" x14ac:dyDescent="0.25">
      <c r="B56">
        <v>1</v>
      </c>
      <c r="C56" s="41" t="s">
        <v>104</v>
      </c>
      <c r="D56" s="42" t="s">
        <v>242</v>
      </c>
      <c r="E56" t="s">
        <v>212</v>
      </c>
      <c r="F56" t="s">
        <v>213</v>
      </c>
      <c r="G56" s="8" t="str">
        <f t="shared" si="7"/>
        <v>Michigan</v>
      </c>
      <c r="H56" s="8" t="str">
        <f t="shared" si="8"/>
        <v>UNLV</v>
      </c>
      <c r="I56" s="9" cm="1">
        <f t="array" ref="I56">AVERAGE(IF(Raw!$K$4:$K$906=$C56,Raw!M$4:M$906))</f>
        <v>1.0049999999999999</v>
      </c>
      <c r="J56" s="9" cm="1">
        <f t="array" ref="J56">AVERAGE(IF(Raw!$K$4:$K$906=$C56,Raw!N$4:N$906))</f>
        <v>31</v>
      </c>
      <c r="K56" s="10">
        <f t="shared" si="2"/>
        <v>0.96276681110576168</v>
      </c>
      <c r="L56" s="11">
        <f t="shared" si="9"/>
        <v>0.99238340555288085</v>
      </c>
      <c r="M56" s="9" t="str">
        <f t="shared" si="10"/>
        <v>NCAAF</v>
      </c>
      <c r="N56" s="8" t="str">
        <f t="shared" si="11"/>
        <v>Michigan</v>
      </c>
      <c r="O56" s="8" t="str">
        <f t="shared" si="12"/>
        <v>UNLV</v>
      </c>
      <c r="P56" s="37" t="str">
        <f t="shared" si="14"/>
        <v>Michigan Wolverines_UNLV Rebels</v>
      </c>
      <c r="Q56" s="16" t="str">
        <f t="shared" si="15"/>
        <v>"NCAAF:Michigan:UNLV"</v>
      </c>
      <c r="R56" s="35" cm="1">
        <f t="array" aca="1" ref="R56" ca="1">INT(AVERAGE(IF(Raw!$K$4:$K$906=$C56,Raw!$Q$4:$Q$906)))</f>
        <v>1694287740</v>
      </c>
      <c r="S56" s="20">
        <f t="shared" si="16"/>
        <v>7.6750522071413751</v>
      </c>
      <c r="V56" t="s">
        <v>122</v>
      </c>
      <c r="W56" t="s">
        <v>300</v>
      </c>
      <c r="X56">
        <v>1694296800</v>
      </c>
      <c r="Y56" s="14">
        <v>257</v>
      </c>
    </row>
    <row r="57" spans="2:25" x14ac:dyDescent="0.25">
      <c r="B57">
        <v>1</v>
      </c>
      <c r="C57" s="41" t="s">
        <v>133</v>
      </c>
      <c r="D57" s="42" t="s">
        <v>242</v>
      </c>
      <c r="E57" t="s">
        <v>214</v>
      </c>
      <c r="F57" t="s">
        <v>215</v>
      </c>
      <c r="G57" s="8" t="str">
        <f t="shared" si="7"/>
        <v>Middle</v>
      </c>
      <c r="H57" s="8" t="str">
        <f t="shared" si="8"/>
        <v>Missouri</v>
      </c>
      <c r="I57" s="9" cm="1">
        <f t="array" ref="I57">AVERAGE(IF(Raw!$K$4:$K$906=$C57,Raw!M$4:M$906))</f>
        <v>9.5678571428571413</v>
      </c>
      <c r="J57" s="9" cm="1">
        <f t="array" ref="J57">AVERAGE(IF(Raw!$K$4:$K$906=$C57,Raw!N$4:N$906))</f>
        <v>1.0628571428571429</v>
      </c>
      <c r="K57" s="10">
        <f t="shared" si="2"/>
        <v>0.83634360437813815</v>
      </c>
      <c r="L57" s="11">
        <f t="shared" si="9"/>
        <v>0.92917180218906914</v>
      </c>
      <c r="M57" s="9" t="str">
        <f t="shared" si="10"/>
        <v>NCAAF</v>
      </c>
      <c r="N57" s="8" t="str">
        <f t="shared" si="11"/>
        <v>Missouri</v>
      </c>
      <c r="O57" s="8" t="str">
        <f t="shared" si="12"/>
        <v>Middle</v>
      </c>
      <c r="P57" s="37" t="str">
        <f t="shared" si="14"/>
        <v>Middle Tennessee Blue Raiders_Missouri Tigers</v>
      </c>
      <c r="Q57" s="16" t="str">
        <f t="shared" si="15"/>
        <v>"NCAAF:Missouri:Middle"</v>
      </c>
      <c r="R57" s="35" cm="1">
        <f t="array" aca="1" ref="R57" ca="1">INT(AVERAGE(IF(Raw!$K$4:$K$906=$C57,Raw!$Q$4:$Q$906)))</f>
        <v>1694300400</v>
      </c>
      <c r="S57" s="20">
        <f t="shared" si="16"/>
        <v>76.227235527449366</v>
      </c>
      <c r="V57" t="s">
        <v>124</v>
      </c>
      <c r="W57" t="s">
        <v>297</v>
      </c>
      <c r="X57">
        <v>1694296800</v>
      </c>
      <c r="Y57" s="14">
        <v>427</v>
      </c>
    </row>
    <row r="58" spans="2:25" x14ac:dyDescent="0.25">
      <c r="B58">
        <v>1</v>
      </c>
      <c r="C58" s="41" t="s">
        <v>27</v>
      </c>
      <c r="D58" s="42" t="s">
        <v>241</v>
      </c>
      <c r="E58" t="s">
        <v>64</v>
      </c>
      <c r="F58" t="s">
        <v>65</v>
      </c>
      <c r="G58" s="8" t="str">
        <f t="shared" si="7"/>
        <v>Vikings</v>
      </c>
      <c r="H58" s="8" t="str">
        <f t="shared" si="8"/>
        <v>Buccaneers</v>
      </c>
      <c r="I58" s="9" cm="1">
        <f t="array" ref="I58">AVERAGE(IF(Raw!$K$4:$K$906=$C58,Raw!M$4:M$906))</f>
        <v>1.3833333333333331</v>
      </c>
      <c r="J58" s="9" cm="1">
        <f t="array" ref="J58">AVERAGE(IF(Raw!$K$4:$K$906=$C58,Raw!N$4:N$906))</f>
        <v>3.0886666666666667</v>
      </c>
      <c r="K58" s="10">
        <f t="shared" si="2"/>
        <v>0.3991272666751618</v>
      </c>
      <c r="L58" s="11">
        <f t="shared" si="9"/>
        <v>0.71056363333758088</v>
      </c>
      <c r="M58" s="9" t="str">
        <f t="shared" si="10"/>
        <v>NFL</v>
      </c>
      <c r="N58" s="8" t="str">
        <f t="shared" si="11"/>
        <v>Vikings</v>
      </c>
      <c r="O58" s="8" t="str">
        <f t="shared" si="12"/>
        <v>Buccaneers</v>
      </c>
      <c r="P58" s="37" t="str">
        <f t="shared" si="14"/>
        <v>Minnesota Vikings_Tampa Bay Buccaneers</v>
      </c>
      <c r="Q58" s="16" t="str">
        <f t="shared" si="15"/>
        <v>"NFL:Vikings:Buccaneers"</v>
      </c>
      <c r="R58" s="35" cm="1">
        <f t="array" aca="1" ref="R58" ca="1">INT(AVERAGE(IF(Raw!$K$4:$K$906=$C58,Raw!$Q$4:$Q$906)))</f>
        <v>1694365200</v>
      </c>
      <c r="S58" s="20">
        <f t="shared" si="16"/>
        <v>407.33349285399066</v>
      </c>
      <c r="V58" t="s">
        <v>111</v>
      </c>
      <c r="W58" t="s">
        <v>273</v>
      </c>
      <c r="X58">
        <v>1694289600</v>
      </c>
      <c r="Y58" s="14">
        <v>667</v>
      </c>
    </row>
    <row r="59" spans="2:25" x14ac:dyDescent="0.25">
      <c r="B59">
        <v>1</v>
      </c>
      <c r="C59" s="41" t="s">
        <v>96</v>
      </c>
      <c r="D59" s="42" t="s">
        <v>242</v>
      </c>
      <c r="E59" t="s">
        <v>216</v>
      </c>
      <c r="F59" t="s">
        <v>217</v>
      </c>
      <c r="G59" s="8" t="str">
        <f t="shared" si="7"/>
        <v>NC</v>
      </c>
      <c r="H59" s="8" t="str">
        <f t="shared" si="8"/>
        <v>Notre</v>
      </c>
      <c r="I59" s="9" cm="1">
        <f t="array" ref="I59">AVERAGE(IF(Raw!$K$4:$K$906=$C59,Raw!M$4:M$906))</f>
        <v>3.4286666666666661</v>
      </c>
      <c r="J59" s="9" cm="1">
        <f t="array" ref="J59">AVERAGE(IF(Raw!$K$4:$K$906=$C59,Raw!N$4:N$906))</f>
        <v>1.3300000000000003</v>
      </c>
      <c r="K59" s="10">
        <f t="shared" si="2"/>
        <v>0.46022113420826011</v>
      </c>
      <c r="L59" s="11">
        <f t="shared" si="9"/>
        <v>0.74111056710413004</v>
      </c>
      <c r="M59" s="9" t="str">
        <f t="shared" si="10"/>
        <v>NCAAF</v>
      </c>
      <c r="N59" s="8" t="str">
        <f t="shared" si="11"/>
        <v>Notre</v>
      </c>
      <c r="O59" s="8" t="str">
        <f t="shared" si="12"/>
        <v>NC</v>
      </c>
      <c r="P59" s="37" t="str">
        <f t="shared" si="14"/>
        <v>NC State Wolfpack_Notre Dame Fighting Irish</v>
      </c>
      <c r="Q59" s="16" t="str">
        <f t="shared" si="15"/>
        <v>"NCAAF:Notre:NC"</v>
      </c>
      <c r="R59" s="35" cm="1">
        <f t="array" aca="1" ref="R59" ca="1">INT(AVERAGE(IF(Raw!$K$4:$K$906=$C59,Raw!$Q$4:$Q$906)))</f>
        <v>1694275140</v>
      </c>
      <c r="S59" s="20">
        <f t="shared" si="16"/>
        <v>349.32632779407481</v>
      </c>
      <c r="V59" t="s">
        <v>142</v>
      </c>
      <c r="W59" t="s">
        <v>311</v>
      </c>
      <c r="X59">
        <v>1694302140</v>
      </c>
      <c r="Y59" s="14">
        <v>41</v>
      </c>
    </row>
    <row r="60" spans="2:25" x14ac:dyDescent="0.25">
      <c r="B60">
        <v>1</v>
      </c>
      <c r="C60" s="41" t="s">
        <v>31</v>
      </c>
      <c r="D60" s="42" t="s">
        <v>241</v>
      </c>
      <c r="E60" t="s">
        <v>72</v>
      </c>
      <c r="F60" t="s">
        <v>73</v>
      </c>
      <c r="G60" s="8" t="str">
        <f t="shared" si="7"/>
        <v>Patriots</v>
      </c>
      <c r="H60" s="8" t="str">
        <f t="shared" si="8"/>
        <v>Eagles</v>
      </c>
      <c r="I60" s="9" cm="1">
        <f t="array" ref="I60">AVERAGE(IF(Raw!$K$4:$K$906=$C60,Raw!M$4:M$906))</f>
        <v>2.6139999999999999</v>
      </c>
      <c r="J60" s="9" cm="1">
        <f t="array" ref="J60">AVERAGE(IF(Raw!$K$4:$K$906=$C60,Raw!N$4:N$906))</f>
        <v>1.512</v>
      </c>
      <c r="K60" s="10">
        <f t="shared" si="2"/>
        <v>0.27882019083243259</v>
      </c>
      <c r="L60" s="11">
        <f t="shared" si="9"/>
        <v>0.65041009541621631</v>
      </c>
      <c r="M60" s="9" t="str">
        <f t="shared" si="10"/>
        <v>NFL</v>
      </c>
      <c r="N60" s="8" t="str">
        <f t="shared" si="11"/>
        <v>Eagles</v>
      </c>
      <c r="O60" s="8" t="str">
        <f t="shared" si="12"/>
        <v>Patriots</v>
      </c>
      <c r="P60" s="37" t="str">
        <f t="shared" si="14"/>
        <v>New England Patriots_Philadelphia Eagles</v>
      </c>
      <c r="Q60" s="16" t="str">
        <f t="shared" si="15"/>
        <v>"NFL:Eagles:Patriots"</v>
      </c>
      <c r="R60" s="35" cm="1">
        <f t="array" aca="1" ref="R60" ca="1">INT(AVERAGE(IF(Raw!$K$4:$K$906=$C60,Raw!$Q$4:$Q$906)))</f>
        <v>1694377500</v>
      </c>
      <c r="S60" s="20">
        <f t="shared" si="16"/>
        <v>537.49151042938672</v>
      </c>
      <c r="V60" t="s">
        <v>137</v>
      </c>
      <c r="W60" t="s">
        <v>309</v>
      </c>
      <c r="X60">
        <v>1694300400</v>
      </c>
      <c r="Y60" s="14">
        <v>67</v>
      </c>
    </row>
    <row r="61" spans="2:25" x14ac:dyDescent="0.25">
      <c r="B61">
        <v>1</v>
      </c>
      <c r="C61" s="41" t="s">
        <v>28</v>
      </c>
      <c r="D61" s="42" t="s">
        <v>241</v>
      </c>
      <c r="E61" t="s">
        <v>66</v>
      </c>
      <c r="F61" t="s">
        <v>67</v>
      </c>
      <c r="G61" s="8" t="str">
        <f t="shared" si="7"/>
        <v>Saints</v>
      </c>
      <c r="H61" s="8" t="str">
        <f t="shared" si="8"/>
        <v>Titans</v>
      </c>
      <c r="I61" s="9" cm="1">
        <f t="array" ref="I61">AVERAGE(IF(Raw!$K$4:$K$906=$C61,Raw!M$4:M$906))</f>
        <v>1.5773333333333333</v>
      </c>
      <c r="J61" s="9" cm="1">
        <f t="array" ref="J61">AVERAGE(IF(Raw!$K$4:$K$906=$C61,Raw!N$4:N$906))</f>
        <v>2.4399999999999995</v>
      </c>
      <c r="K61" s="10">
        <f t="shared" si="2"/>
        <v>0.22414533763840189</v>
      </c>
      <c r="L61" s="11">
        <f t="shared" si="9"/>
        <v>0.62307266881920098</v>
      </c>
      <c r="M61" s="9" t="str">
        <f t="shared" si="10"/>
        <v>NFL</v>
      </c>
      <c r="N61" s="8" t="str">
        <f t="shared" si="11"/>
        <v>Saints</v>
      </c>
      <c r="O61" s="8" t="str">
        <f t="shared" si="12"/>
        <v>Titans</v>
      </c>
      <c r="P61" s="37" t="str">
        <f t="shared" si="14"/>
        <v>New Orleans Saints_Tennessee Titans</v>
      </c>
      <c r="Q61" s="16" t="str">
        <f t="shared" si="15"/>
        <v>"NFL:Saints:Titans"</v>
      </c>
      <c r="R61" s="35" cm="1">
        <f t="array" aca="1" ref="R61" ca="1">INT(AVERAGE(IF(Raw!$K$4:$K$906=$C61,Raw!$Q$4:$Q$906)))</f>
        <v>1694365200</v>
      </c>
      <c r="S61" s="20">
        <f t="shared" si="16"/>
        <v>604.94922991105102</v>
      </c>
      <c r="V61" t="s">
        <v>108</v>
      </c>
      <c r="W61" t="s">
        <v>296</v>
      </c>
      <c r="X61">
        <v>1694287800</v>
      </c>
      <c r="Y61" s="14">
        <v>376</v>
      </c>
    </row>
    <row r="62" spans="2:25" x14ac:dyDescent="0.25">
      <c r="B62">
        <v>1</v>
      </c>
      <c r="C62" s="41" t="s">
        <v>118</v>
      </c>
      <c r="D62" s="42" t="s">
        <v>242</v>
      </c>
      <c r="E62" t="s">
        <v>218</v>
      </c>
      <c r="F62" t="s">
        <v>219</v>
      </c>
      <c r="G62" s="8" t="str">
        <f t="shared" si="7"/>
        <v>Oklahoma</v>
      </c>
      <c r="H62" s="8" t="str">
        <f t="shared" si="8"/>
        <v>SMU</v>
      </c>
      <c r="I62" s="9" cm="1">
        <f t="array" ref="I62">AVERAGE(IF(Raw!$K$4:$K$906=$C62,Raw!M$4:M$906))</f>
        <v>1.1230769230769231</v>
      </c>
      <c r="J62" s="9" cm="1">
        <f t="array" ref="J62">AVERAGE(IF(Raw!$K$4:$K$906=$C62,Raw!N$4:N$906))</f>
        <v>6.4461538461538472</v>
      </c>
      <c r="K62" s="10">
        <f t="shared" si="2"/>
        <v>0.73527969398764181</v>
      </c>
      <c r="L62" s="11">
        <f t="shared" si="9"/>
        <v>0.87863984699382092</v>
      </c>
      <c r="M62" s="9" t="str">
        <f t="shared" si="10"/>
        <v>NCAAF</v>
      </c>
      <c r="N62" s="8" t="str">
        <f t="shared" si="11"/>
        <v>Oklahoma</v>
      </c>
      <c r="O62" s="8" t="str">
        <f t="shared" si="12"/>
        <v>SMU</v>
      </c>
      <c r="P62" s="37" t="str">
        <f t="shared" si="14"/>
        <v>Oklahoma Sooners_SMU Mustangs</v>
      </c>
      <c r="Q62" s="16" t="str">
        <f t="shared" si="15"/>
        <v>"NCAAF:Oklahoma:SMU"</v>
      </c>
      <c r="R62" s="35" cm="1">
        <f t="array" aca="1" ref="R62" ca="1">INT(AVERAGE(IF(Raw!$K$4:$K$906=$C62,Raw!$Q$4:$Q$906)))</f>
        <v>1694296740</v>
      </c>
      <c r="S62" s="20">
        <f t="shared" si="16"/>
        <v>138.12275122896</v>
      </c>
      <c r="V62" t="s">
        <v>104</v>
      </c>
      <c r="W62" t="s">
        <v>315</v>
      </c>
      <c r="X62">
        <v>1694287740</v>
      </c>
      <c r="Y62" s="14">
        <v>7</v>
      </c>
    </row>
    <row r="63" spans="2:25" x14ac:dyDescent="0.25">
      <c r="B63">
        <v>1</v>
      </c>
      <c r="C63" s="41" t="s">
        <v>106</v>
      </c>
      <c r="D63" s="42" t="s">
        <v>242</v>
      </c>
      <c r="E63" t="s">
        <v>220</v>
      </c>
      <c r="F63" t="s">
        <v>221</v>
      </c>
      <c r="G63" s="8" t="str">
        <f t="shared" si="7"/>
        <v>Ole</v>
      </c>
      <c r="H63" s="8" t="str">
        <f t="shared" si="8"/>
        <v>Tulane</v>
      </c>
      <c r="I63" s="9" cm="1">
        <f t="array" ref="I63">AVERAGE(IF(Raw!$K$4:$K$906=$C63,Raw!M$4:M$906))</f>
        <v>1.3369230769230771</v>
      </c>
      <c r="J63" s="9" cm="1">
        <f t="array" ref="J63">AVERAGE(IF(Raw!$K$4:$K$906=$C63,Raw!N$4:N$906))</f>
        <v>3.382307692307692</v>
      </c>
      <c r="K63" s="10">
        <f t="shared" si="2"/>
        <v>0.45233006184517993</v>
      </c>
      <c r="L63" s="11">
        <f t="shared" si="9"/>
        <v>0.73716503092259</v>
      </c>
      <c r="M63" s="9" t="str">
        <f t="shared" si="10"/>
        <v>NCAAF</v>
      </c>
      <c r="N63" s="8" t="str">
        <f t="shared" si="11"/>
        <v>Ole</v>
      </c>
      <c r="O63" s="8" t="str">
        <f t="shared" si="12"/>
        <v>Tulane</v>
      </c>
      <c r="P63" s="37" t="str">
        <f t="shared" si="14"/>
        <v>Ole Miss Rebels_Tulane Green Wave</v>
      </c>
      <c r="Q63" s="16" t="str">
        <f t="shared" si="15"/>
        <v>"NCAAF:Ole:Tulane"</v>
      </c>
      <c r="R63" s="35" cm="1">
        <f t="array" aca="1" ref="R63" ca="1">INT(AVERAGE(IF(Raw!$K$4:$K$906=$C63,Raw!$Q$4:$Q$906)))</f>
        <v>1694287740</v>
      </c>
      <c r="S63" s="20">
        <f t="shared" si="16"/>
        <v>356.54834135100265</v>
      </c>
      <c r="V63" t="s">
        <v>145</v>
      </c>
      <c r="W63" t="s">
        <v>307</v>
      </c>
      <c r="X63">
        <v>1694302200</v>
      </c>
      <c r="Y63" s="14">
        <v>82</v>
      </c>
    </row>
    <row r="64" spans="2:25" x14ac:dyDescent="0.25">
      <c r="B64">
        <v>1</v>
      </c>
      <c r="C64" s="41" t="s">
        <v>131</v>
      </c>
      <c r="D64" s="42" t="s">
        <v>242</v>
      </c>
      <c r="E64" t="s">
        <v>222</v>
      </c>
      <c r="F64" t="s">
        <v>223</v>
      </c>
      <c r="G64" s="8" t="str">
        <f t="shared" si="7"/>
        <v>Oregon</v>
      </c>
      <c r="H64" s="8" t="str">
        <f t="shared" si="8"/>
        <v>Texas</v>
      </c>
      <c r="I64" s="9" cm="1">
        <f t="array" ref="I64">AVERAGE(IF(Raw!$K$4:$K$906=$C64,Raw!M$4:M$906))</f>
        <v>1.3785714285714286</v>
      </c>
      <c r="J64" s="9" cm="1">
        <f t="array" ref="J64">AVERAGE(IF(Raw!$K$4:$K$906=$C64,Raw!N$4:N$906))</f>
        <v>3.1342857142857139</v>
      </c>
      <c r="K64" s="10">
        <f t="shared" si="2"/>
        <v>0.40633664114565865</v>
      </c>
      <c r="L64" s="11">
        <f t="shared" si="9"/>
        <v>0.71416832057282931</v>
      </c>
      <c r="M64" s="9" t="str">
        <f t="shared" si="10"/>
        <v>NCAAF</v>
      </c>
      <c r="N64" s="8" t="str">
        <f t="shared" si="11"/>
        <v>Oregon</v>
      </c>
      <c r="O64" s="8" t="str">
        <f t="shared" si="12"/>
        <v>Texas</v>
      </c>
      <c r="P64" s="37" t="str">
        <f t="shared" si="14"/>
        <v>Oregon Ducks_Texas Tech Red Raiders</v>
      </c>
      <c r="Q64" s="16" t="str">
        <f t="shared" si="15"/>
        <v>"NCAAF:Oregon:Texas"</v>
      </c>
      <c r="R64" s="35" cm="1">
        <f t="array" aca="1" ref="R64" ca="1">INT(AVERAGE(IF(Raw!$K$4:$K$906=$C64,Raw!$Q$4:$Q$906)))</f>
        <v>1694300340</v>
      </c>
      <c r="S64" s="20">
        <f t="shared" si="16"/>
        <v>400.23012949931359</v>
      </c>
      <c r="V64" t="s">
        <v>133</v>
      </c>
      <c r="W64" t="s">
        <v>308</v>
      </c>
      <c r="X64">
        <v>1694300400</v>
      </c>
      <c r="Y64" s="14">
        <v>76</v>
      </c>
    </row>
    <row r="65" spans="2:25" x14ac:dyDescent="0.25">
      <c r="B65">
        <v>1</v>
      </c>
      <c r="C65" s="41" t="s">
        <v>22</v>
      </c>
      <c r="D65" s="42" t="s">
        <v>241</v>
      </c>
      <c r="E65" t="s">
        <v>56</v>
      </c>
      <c r="F65" t="s">
        <v>57</v>
      </c>
      <c r="G65" s="8" t="str">
        <f t="shared" si="7"/>
        <v>Steelers</v>
      </c>
      <c r="H65" s="8" t="str">
        <f t="shared" si="8"/>
        <v>49ers</v>
      </c>
      <c r="I65" s="9" cm="1">
        <f t="array" ref="I65">AVERAGE(IF(Raw!$K$4:$K$906=$C65,Raw!M$4:M$906))</f>
        <v>2.1666666666666661</v>
      </c>
      <c r="J65" s="9" cm="1">
        <f t="array" ref="J65">AVERAGE(IF(Raw!$K$4:$K$906=$C65,Raw!N$4:N$906))</f>
        <v>1.7120000000000002</v>
      </c>
      <c r="K65" s="10">
        <f t="shared" si="2"/>
        <v>0.1225736879942485</v>
      </c>
      <c r="L65" s="11">
        <f t="shared" si="9"/>
        <v>0.57228684399712426</v>
      </c>
      <c r="M65" s="9" t="str">
        <f t="shared" si="10"/>
        <v>NFL</v>
      </c>
      <c r="N65" s="8" t="str">
        <f t="shared" si="11"/>
        <v>49ers</v>
      </c>
      <c r="O65" s="8" t="str">
        <f t="shared" si="12"/>
        <v>Steelers</v>
      </c>
      <c r="P65" s="37" t="str">
        <f t="shared" si="14"/>
        <v>Pittsburgh Steelers_San Francisco 49ers</v>
      </c>
      <c r="Q65" s="16" t="str">
        <f t="shared" si="15"/>
        <v>"NFL:49ers:Steelers"</v>
      </c>
      <c r="R65" s="35" cm="1">
        <f t="array" aca="1" ref="R65" ca="1">INT(AVERAGE(IF(Raw!$K$4:$K$906=$C65,Raw!$Q$4:$Q$906)))</f>
        <v>1694365200</v>
      </c>
      <c r="S65" s="20">
        <f t="shared" si="16"/>
        <v>747.3754822241292</v>
      </c>
      <c r="V65" t="s">
        <v>116</v>
      </c>
      <c r="W65" t="s">
        <v>304</v>
      </c>
      <c r="X65">
        <v>1694294040</v>
      </c>
      <c r="Y65" s="14">
        <v>113</v>
      </c>
    </row>
    <row r="66" spans="2:25" x14ac:dyDescent="0.25">
      <c r="B66">
        <v>1</v>
      </c>
      <c r="C66" s="41" t="s">
        <v>99</v>
      </c>
      <c r="D66" s="42" t="s">
        <v>242</v>
      </c>
      <c r="E66" t="s">
        <v>224</v>
      </c>
      <c r="F66" t="s">
        <v>225</v>
      </c>
      <c r="G66" s="8" t="str">
        <f t="shared" si="7"/>
        <v>Purdue</v>
      </c>
      <c r="H66" s="8" t="str">
        <f t="shared" si="8"/>
        <v>Virginia</v>
      </c>
      <c r="I66" s="9" cm="1">
        <f t="array" ref="I66">AVERAGE(IF(Raw!$K$4:$K$906=$C66,Raw!M$4:M$906))</f>
        <v>2.2326666666666668</v>
      </c>
      <c r="J66" s="9" cm="1">
        <f t="array" ref="J66">AVERAGE(IF(Raw!$K$4:$K$906=$C66,Raw!N$4:N$906))</f>
        <v>1.6839999999999999</v>
      </c>
      <c r="K66" s="10">
        <f t="shared" si="2"/>
        <v>0.14592933403029512</v>
      </c>
      <c r="L66" s="11">
        <f t="shared" si="9"/>
        <v>0.5839646670151476</v>
      </c>
      <c r="M66" s="9" t="str">
        <f t="shared" si="10"/>
        <v>NCAAF</v>
      </c>
      <c r="N66" s="8" t="str">
        <f t="shared" si="11"/>
        <v>Virginia</v>
      </c>
      <c r="O66" s="8" t="str">
        <f t="shared" si="12"/>
        <v>Purdue</v>
      </c>
      <c r="P66" s="37" t="str">
        <f t="shared" si="14"/>
        <v>Purdue Boilermakers_Virginia Tech Hokies</v>
      </c>
      <c r="Q66" s="16" t="str">
        <f t="shared" si="15"/>
        <v>"NCAAF:Virginia:Purdue"</v>
      </c>
      <c r="R66" s="35" cm="1">
        <f t="array" aca="1" ref="R66" ca="1">INT(AVERAGE(IF(Raw!$K$4:$K$906=$C66,Raw!$Q$4:$Q$906)))</f>
        <v>1694275140</v>
      </c>
      <c r="S66" s="20">
        <f t="shared" si="16"/>
        <v>712.43237216963462</v>
      </c>
      <c r="V66" t="s">
        <v>127</v>
      </c>
      <c r="W66" t="s">
        <v>302</v>
      </c>
      <c r="X66">
        <v>1694298600</v>
      </c>
      <c r="Y66" s="14">
        <v>214</v>
      </c>
    </row>
    <row r="67" spans="2:25" x14ac:dyDescent="0.25">
      <c r="B67">
        <v>1</v>
      </c>
      <c r="C67" s="41" t="s">
        <v>143</v>
      </c>
      <c r="D67" s="42" t="s">
        <v>242</v>
      </c>
      <c r="E67" t="s">
        <v>226</v>
      </c>
      <c r="F67" t="s">
        <v>227</v>
      </c>
      <c r="G67" s="8" t="str">
        <f t="shared" si="7"/>
        <v>San</v>
      </c>
      <c r="H67" s="8" t="str">
        <f t="shared" si="8"/>
        <v>UCLA</v>
      </c>
      <c r="I67" s="9" cm="1">
        <f t="array" ref="I67">AVERAGE(IF(Raw!$K$4:$K$906=$C67,Raw!M$4:M$906))</f>
        <v>5.3107142857142851</v>
      </c>
      <c r="J67" s="9" cm="1">
        <f t="array" ref="J67">AVERAGE(IF(Raw!$K$4:$K$906=$C67,Raw!N$4:N$906))</f>
        <v>1.1685714285714284</v>
      </c>
      <c r="K67" s="10">
        <f t="shared" si="2"/>
        <v>0.66744713351080198</v>
      </c>
      <c r="L67" s="11">
        <f t="shared" si="9"/>
        <v>0.84472356675540095</v>
      </c>
      <c r="M67" s="9" t="str">
        <f t="shared" si="10"/>
        <v>NCAAF</v>
      </c>
      <c r="N67" s="8" t="str">
        <f t="shared" si="11"/>
        <v>UCLA</v>
      </c>
      <c r="O67" s="8" t="str">
        <f t="shared" si="12"/>
        <v>San</v>
      </c>
      <c r="P67" s="37" t="str">
        <f t="shared" si="14"/>
        <v>San Diego State Aztecs_UCLA Bruins</v>
      </c>
      <c r="Q67" s="16" t="str">
        <f t="shared" si="15"/>
        <v>"NCAAF:UCLA:San"</v>
      </c>
      <c r="R67" s="35" cm="1">
        <f t="array" aca="1" ref="R67" ca="1">INT(AVERAGE(IF(Raw!$K$4:$K$906=$C67,Raw!$Q$4:$Q$906)))</f>
        <v>1694302200</v>
      </c>
      <c r="S67" s="20">
        <f t="shared" si="16"/>
        <v>183.81922720709531</v>
      </c>
      <c r="V67" t="s">
        <v>118</v>
      </c>
      <c r="W67" t="s">
        <v>306</v>
      </c>
      <c r="X67">
        <v>1694296740</v>
      </c>
      <c r="Y67" s="14">
        <v>138</v>
      </c>
    </row>
    <row r="68" spans="2:25" x14ac:dyDescent="0.25">
      <c r="B68">
        <v>1</v>
      </c>
      <c r="C68" s="41" t="s">
        <v>150</v>
      </c>
      <c r="D68" s="42" t="s">
        <v>242</v>
      </c>
      <c r="E68" t="s">
        <v>228</v>
      </c>
      <c r="F68" t="s">
        <v>229</v>
      </c>
      <c r="G68" s="8" t="str">
        <f t="shared" si="7"/>
        <v>Stanford</v>
      </c>
      <c r="H68" s="8" t="str">
        <f t="shared" si="8"/>
        <v>USC</v>
      </c>
      <c r="I68" s="9" cm="1">
        <f t="array" ref="I68">AVERAGE(IF(Raw!$K$4:$K$906=$C68,Raw!M$4:M$906))</f>
        <v>19.333333333333332</v>
      </c>
      <c r="J68" s="9" cm="1">
        <f t="array" ref="J68">AVERAGE(IF(Raw!$K$4:$K$906=$C68,Raw!N$4:N$906))</f>
        <v>1.0133333333333334</v>
      </c>
      <c r="K68" s="10">
        <f t="shared" ref="K68:K73" si="17">ABS(1/I68-1/J68)</f>
        <v>0.93511796733212338</v>
      </c>
      <c r="L68" s="11">
        <f t="shared" si="9"/>
        <v>0.97855898366606175</v>
      </c>
      <c r="M68" s="9" t="str">
        <f t="shared" si="10"/>
        <v>NCAAF</v>
      </c>
      <c r="N68" s="8" t="str">
        <f t="shared" si="11"/>
        <v>USC</v>
      </c>
      <c r="O68" s="8" t="str">
        <f t="shared" si="12"/>
        <v>Stanford</v>
      </c>
      <c r="P68" s="37" t="str">
        <f t="shared" si="14"/>
        <v>Stanford Cardinal_USC Trojans</v>
      </c>
      <c r="Q68" s="16" t="str">
        <f t="shared" si="15"/>
        <v>"NCAAF:USC:Stanford"</v>
      </c>
      <c r="R68" s="35" cm="1">
        <f t="array" aca="1" ref="R68" ca="1">INT(AVERAGE(IF(Raw!$K$4:$K$906=$C68,Raw!$Q$4:$Q$906)))</f>
        <v>1694312940</v>
      </c>
      <c r="S68" s="20">
        <f t="shared" si="16"/>
        <v>21.910806289480831</v>
      </c>
      <c r="V68" t="s">
        <v>107</v>
      </c>
      <c r="W68" t="s">
        <v>310</v>
      </c>
      <c r="X68">
        <v>1694287740</v>
      </c>
      <c r="Y68" s="14">
        <v>56</v>
      </c>
    </row>
    <row r="69" spans="2:25" x14ac:dyDescent="0.25">
      <c r="B69">
        <f>SUM(B4:B68)</f>
        <v>32</v>
      </c>
      <c r="C69" s="41" t="s">
        <v>107</v>
      </c>
      <c r="D69" s="42" t="s">
        <v>242</v>
      </c>
      <c r="E69" t="s">
        <v>230</v>
      </c>
      <c r="F69" t="s">
        <v>231</v>
      </c>
      <c r="G69" s="8" t="str">
        <f t="shared" ref="G69:G73" si="18">IF(D69="NCAAF",TRIM(LEFT(SUBSTITUTE(E69," ",REPT(" ",100)),100)),TRIM(RIGHT(SUBSTITUTE(E69," ",REPT(" ",100)),100)))</f>
        <v>Syracuse</v>
      </c>
      <c r="H69" s="8" t="str">
        <f t="shared" ref="H69:H73" si="19">IF(D69="NCAAF",TRIM(LEFT(SUBSTITUTE(F69," ",REPT(" ",100)),100)),TRIM(RIGHT(SUBSTITUTE(F69," ",REPT(" ",100)),100)))</f>
        <v>Western</v>
      </c>
      <c r="I69" s="9" cm="1">
        <f t="array" ref="I69">AVERAGE(IF(Raw!$K$4:$K$906=$C69,Raw!M$4:M$906))</f>
        <v>1.0450000000000002</v>
      </c>
      <c r="J69" s="9" cm="1">
        <f t="array" ref="J69">AVERAGE(IF(Raw!$K$4:$K$906=$C69,Raw!N$4:N$906))</f>
        <v>11.591666666666667</v>
      </c>
      <c r="K69" s="10">
        <f t="shared" si="17"/>
        <v>0.87066892772746174</v>
      </c>
      <c r="L69" s="11">
        <f t="shared" ref="L69:L73" si="20">0.511+K69/2</f>
        <v>0.94633446386373088</v>
      </c>
      <c r="M69" s="9" t="str">
        <f t="shared" ref="M69:M73" si="21">D69</f>
        <v>NCAAF</v>
      </c>
      <c r="N69" s="8" t="str">
        <f t="shared" ref="N69:N73" si="22">IF(I69&lt;=J69,G69,H69)</f>
        <v>Syracuse</v>
      </c>
      <c r="O69" s="8" t="str">
        <f t="shared" ref="O69:O73" si="23">IF(I69&lt;=J69,H69,G69)</f>
        <v>Western</v>
      </c>
      <c r="P69" s="37" t="str">
        <f t="shared" si="14"/>
        <v>Syracuse Orange_Western Michigan Broncos</v>
      </c>
      <c r="Q69" s="16" t="str">
        <f t="shared" si="15"/>
        <v>"NCAAF:Syracuse:Western"</v>
      </c>
      <c r="R69" s="35" cm="1">
        <f t="array" aca="1" ref="R69" ca="1">INT(AVERAGE(IF(Raw!$K$4:$K$906=$C69,Raw!$Q$4:$Q$906)))</f>
        <v>1694287740</v>
      </c>
      <c r="S69" s="20">
        <f t="shared" si="16"/>
        <v>56.708846803656954</v>
      </c>
      <c r="V69" t="s">
        <v>150</v>
      </c>
      <c r="W69" t="s">
        <v>312</v>
      </c>
      <c r="X69">
        <v>1694312940</v>
      </c>
      <c r="Y69" s="14">
        <v>21</v>
      </c>
    </row>
    <row r="70" spans="2:25" x14ac:dyDescent="0.25">
      <c r="C70" s="41" t="s">
        <v>110</v>
      </c>
      <c r="D70" s="42" t="s">
        <v>242</v>
      </c>
      <c r="E70" t="s">
        <v>232</v>
      </c>
      <c r="F70" t="s">
        <v>233</v>
      </c>
      <c r="G70" s="8" t="str">
        <f t="shared" si="18"/>
        <v>Texas</v>
      </c>
      <c r="H70" s="8" t="str">
        <f t="shared" si="19"/>
        <v>UTSA</v>
      </c>
      <c r="I70" s="9" cm="1">
        <f t="array" ref="I70">AVERAGE(IF(Raw!$K$4:$K$906=$C70,Raw!M$4:M$906))</f>
        <v>4.4233333333333329</v>
      </c>
      <c r="J70" s="9" cm="1">
        <f t="array" ref="J70">AVERAGE(IF(Raw!$K$4:$K$906=$C70,Raw!N$4:N$906))</f>
        <v>1.2246666666666668</v>
      </c>
      <c r="K70" s="10">
        <f t="shared" si="17"/>
        <v>0.59047486994907894</v>
      </c>
      <c r="L70" s="11">
        <f t="shared" si="20"/>
        <v>0.80623743497453948</v>
      </c>
      <c r="M70" s="9" t="str">
        <f t="shared" si="21"/>
        <v>NCAAF</v>
      </c>
      <c r="N70" s="8" t="str">
        <f t="shared" si="22"/>
        <v>UTSA</v>
      </c>
      <c r="O70" s="8" t="str">
        <f t="shared" si="23"/>
        <v>Texas</v>
      </c>
      <c r="P70" s="37" t="str">
        <f t="shared" si="14"/>
        <v>Texas State Bobcats_UTSA Roadrunners</v>
      </c>
      <c r="Q70" s="16" t="str">
        <f t="shared" si="15"/>
        <v>"NCAAF:UTSA:Texas"</v>
      </c>
      <c r="R70" s="35" cm="1">
        <f t="array" aca="1" ref="R70" ca="1">INT(AVERAGE(IF(Raw!$K$4:$K$906=$C70,Raw!$Q$4:$Q$906)))</f>
        <v>1694287800</v>
      </c>
      <c r="S70" s="20">
        <f t="shared" si="16"/>
        <v>240.32940746739141</v>
      </c>
      <c r="V70" t="s">
        <v>110</v>
      </c>
      <c r="W70" t="s">
        <v>298</v>
      </c>
      <c r="X70">
        <v>1694287800</v>
      </c>
      <c r="Y70" s="14">
        <v>240</v>
      </c>
    </row>
    <row r="71" spans="2:25" x14ac:dyDescent="0.25">
      <c r="C71" s="41" t="s">
        <v>114</v>
      </c>
      <c r="D71" s="42" t="s">
        <v>242</v>
      </c>
      <c r="E71" t="s">
        <v>234</v>
      </c>
      <c r="F71" t="s">
        <v>235</v>
      </c>
      <c r="G71" s="8" t="str">
        <f t="shared" si="18"/>
        <v>Tulsa</v>
      </c>
      <c r="H71" s="8" t="str">
        <f t="shared" si="19"/>
        <v>Washington</v>
      </c>
      <c r="I71" s="9" cm="1">
        <f t="array" ref="I71">AVERAGE(IF(Raw!$K$4:$K$906=$C71,Raw!M$4:M$906))</f>
        <v>21</v>
      </c>
      <c r="J71" s="9" cm="1">
        <f t="array" ref="J71">AVERAGE(IF(Raw!$K$4:$K$906=$C71,Raw!N$4:N$906))</f>
        <v>1.01</v>
      </c>
      <c r="K71" s="10">
        <f t="shared" si="17"/>
        <v>0.94247996228194242</v>
      </c>
      <c r="L71" s="11">
        <f t="shared" si="20"/>
        <v>0.98223998114097122</v>
      </c>
      <c r="M71" s="9" t="str">
        <f t="shared" si="21"/>
        <v>NCAAF</v>
      </c>
      <c r="N71" s="8" t="str">
        <f t="shared" si="22"/>
        <v>Washington</v>
      </c>
      <c r="O71" s="8" t="str">
        <f t="shared" si="23"/>
        <v>Tulsa</v>
      </c>
      <c r="P71" s="37" t="str">
        <f t="shared" si="14"/>
        <v>Tulsa Golden Hurricane_Washington Huskies</v>
      </c>
      <c r="Q71" s="16" t="str">
        <f t="shared" si="15"/>
        <v>"NCAAF:Washington:Tulsa"</v>
      </c>
      <c r="R71" s="35" cm="1">
        <f t="array" aca="1" ref="R71" ca="1">INT(AVERAGE(IF(Raw!$K$4:$K$906=$C71,Raw!$Q$4:$Q$906)))</f>
        <v>1694293140</v>
      </c>
      <c r="S71" s="20">
        <f t="shared" si="16"/>
        <v>18.081140250877148</v>
      </c>
      <c r="V71" t="s">
        <v>99</v>
      </c>
      <c r="W71" t="s">
        <v>289</v>
      </c>
      <c r="X71">
        <v>1694275140</v>
      </c>
      <c r="Y71" s="14">
        <v>712</v>
      </c>
    </row>
    <row r="72" spans="2:25" x14ac:dyDescent="0.25">
      <c r="C72" s="41" t="s">
        <v>92</v>
      </c>
      <c r="D72" s="42" t="s">
        <v>242</v>
      </c>
      <c r="E72" t="s">
        <v>236</v>
      </c>
      <c r="F72" t="s">
        <v>237</v>
      </c>
      <c r="G72" s="8" t="str">
        <f t="shared" si="18"/>
        <v>Vanderbilt</v>
      </c>
      <c r="H72" s="8" t="str">
        <f t="shared" si="19"/>
        <v>Wake</v>
      </c>
      <c r="I72" s="9" cm="1">
        <f t="array" ref="I72">AVERAGE(IF(Raw!$K$4:$K$906=$C72,Raw!M$4:M$906))</f>
        <v>4.3600000000000003</v>
      </c>
      <c r="J72" s="9" cm="1">
        <f t="array" ref="J72">AVERAGE(IF(Raw!$K$4:$K$906=$C72,Raw!N$4:N$906))</f>
        <v>1.2306666666666668</v>
      </c>
      <c r="K72" s="10">
        <f t="shared" si="17"/>
        <v>0.58320991581102699</v>
      </c>
      <c r="L72" s="11">
        <f t="shared" si="20"/>
        <v>0.80260495790551345</v>
      </c>
      <c r="M72" s="9" t="str">
        <f t="shared" si="21"/>
        <v>NCAAF</v>
      </c>
      <c r="N72" s="8" t="str">
        <f t="shared" si="22"/>
        <v>Wake</v>
      </c>
      <c r="O72" s="8" t="str">
        <f t="shared" si="23"/>
        <v>Vanderbilt</v>
      </c>
      <c r="P72" s="37" t="str">
        <f t="shared" si="14"/>
        <v>Vanderbilt Commodores_Wake Forest Demon Deacons</v>
      </c>
      <c r="Q72" s="16" t="str">
        <f t="shared" si="15"/>
        <v>"NCAAF:Wake:Vanderbilt"</v>
      </c>
      <c r="R72" s="35" cm="1">
        <f t="array" aca="1" ref="R72" ca="1">INT(AVERAGE(IF(Raw!$K$4:$K$906=$C72,Raw!$Q$4:$Q$906)))</f>
        <v>1694271540</v>
      </c>
      <c r="S72" s="20">
        <f t="shared" si="16"/>
        <v>245.94296378334212</v>
      </c>
      <c r="V72" t="s">
        <v>92</v>
      </c>
      <c r="W72" t="s">
        <v>299</v>
      </c>
      <c r="X72">
        <v>1694271540</v>
      </c>
      <c r="Y72" s="14">
        <v>245</v>
      </c>
    </row>
    <row r="73" spans="2:25" ht="15.75" thickBot="1" x14ac:dyDescent="0.3">
      <c r="C73" s="43" t="s">
        <v>139</v>
      </c>
      <c r="D73" s="44" t="s">
        <v>242</v>
      </c>
      <c r="E73" t="s">
        <v>238</v>
      </c>
      <c r="F73" t="s">
        <v>239</v>
      </c>
      <c r="G73" s="8" t="str">
        <f t="shared" si="18"/>
        <v>Washington</v>
      </c>
      <c r="H73" s="8" t="str">
        <f t="shared" si="19"/>
        <v>Wisconsin</v>
      </c>
      <c r="I73" s="9" cm="1">
        <f t="array" ref="I73">AVERAGE(IF(Raw!$K$4:$K$906=$C73,Raw!M$4:M$906))</f>
        <v>2.9492307692307689</v>
      </c>
      <c r="J73" s="9" cm="1">
        <f t="array" ref="J73">AVERAGE(IF(Raw!$K$4:$K$906=$C73,Raw!N$4:N$906))</f>
        <v>1.4184615384615382</v>
      </c>
      <c r="K73" s="10">
        <f t="shared" si="17"/>
        <v>0.36591768818098608</v>
      </c>
      <c r="L73" s="11">
        <f t="shared" si="20"/>
        <v>0.69395884409049302</v>
      </c>
      <c r="M73" s="9" t="str">
        <f t="shared" si="21"/>
        <v>NCAAF</v>
      </c>
      <c r="N73" s="8" t="str">
        <f t="shared" si="22"/>
        <v>Wisconsin</v>
      </c>
      <c r="O73" s="8" t="str">
        <f t="shared" si="23"/>
        <v>Washington</v>
      </c>
      <c r="P73" s="38" t="str">
        <f t="shared" si="14"/>
        <v>Washington State Cougars_Wisconsin Badgers</v>
      </c>
      <c r="Q73" s="21" t="str">
        <f t="shared" si="15"/>
        <v>"NCAAF:Wisconsin:Washington"</v>
      </c>
      <c r="R73" s="22" cm="1">
        <f t="array" aca="1" ref="R73" ca="1">INT(AVERAGE(IF(Raw!$K$4:$K$906=$C73,Raw!$Q$4:$Q$906)))</f>
        <v>1694302140</v>
      </c>
      <c r="S73" s="23">
        <f t="shared" si="16"/>
        <v>441.00764550469341</v>
      </c>
      <c r="V73" t="s">
        <v>114</v>
      </c>
      <c r="W73" t="s">
        <v>313</v>
      </c>
      <c r="X73">
        <v>1694293140</v>
      </c>
      <c r="Y73" s="14">
        <v>18</v>
      </c>
    </row>
  </sheetData>
  <sortState xmlns:xlrd2="http://schemas.microsoft.com/office/spreadsheetml/2017/richdata2" ref="U4:Y73">
    <sortCondition descending="1" ref="U4:U73"/>
    <sortCondition ref="W4:W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Raw</vt:lpstr>
      <vt:lpstr>process0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2023-09-04T12:31:01Z</dcterms:created>
  <dcterms:modified xsi:type="dcterms:W3CDTF">2023-09-09T23:56:39Z</dcterms:modified>
</cp:coreProperties>
</file>